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40" windowHeight="8775" tabRatio="602" activeTab="0"/>
  </bookViews>
  <sheets>
    <sheet name="резултати рс" sheetId="1" r:id="rId1"/>
    <sheet name="rez 13_14 " sheetId="2" r:id="rId2"/>
    <sheet name="резултати 2005-2014" sheetId="3" r:id="rId3"/>
    <sheet name="рез 2001-2014" sheetId="4" r:id="rId4"/>
    <sheet name="процењен обухват" sheetId="5" r:id="rId5"/>
    <sheet name="опв окрузи" sheetId="6" r:id="rId6"/>
    <sheet name="проц зван дтп опв" sheetId="7" r:id="rId7"/>
    <sheet name="опв опстине" sheetId="8" r:id="rId8"/>
    <sheet name="опв опстине вој" sheetId="9" r:id="rId9"/>
    <sheet name="oпв koсовo" sheetId="10" r:id="rId10"/>
    <sheet name="правовременост опв" sheetId="11" r:id="rId11"/>
    <sheet name="проц за ревдтп1 опв 1 и ммр вак" sheetId="12" r:id="rId12"/>
    <sheet name="окрузи дтп дт " sheetId="13" r:id="rId13"/>
    <sheet name="општине дтп дт " sheetId="14" r:id="rId14"/>
    <sheet name="општине вој дтп" sheetId="15" r:id="rId15"/>
    <sheet name="косово дтп дт " sheetId="16" r:id="rId16"/>
    <sheet name="ммр окрузи" sheetId="17" r:id="rId17"/>
    <sheet name="ммр опстине" sheetId="18" r:id="rId18"/>
    <sheet name="ммр војв" sheetId="19" r:id="rId19"/>
    <sheet name="косово mmr, hb" sheetId="20" r:id="rId20"/>
    <sheet name="правовременост ммр" sheetId="21" r:id="rId21"/>
    <sheet name="хиб хеп б окрузи" sheetId="22" r:id="rId22"/>
    <sheet name="хиб хеп б опстине цс" sheetId="23" r:id="rId23"/>
    <sheet name="хиб хеп б опстине вој" sheetId="24" r:id="rId24"/>
    <sheet name="тбц србија" sheetId="25" r:id="rId25"/>
    <sheet name="дис и ут окрузи бцг" sheetId="26" r:id="rId26"/>
    <sheet name="dist i ut okruzi dt" sheetId="27" r:id="rId27"/>
    <sheet name="dist i ut okruzi mmr" sheetId="28" r:id="rId28"/>
    <sheet name="дист и ут окрузи хб" sheetId="29" r:id="rId29"/>
    <sheet name="dist i ut okruzi hrig" sheetId="30" r:id="rId30"/>
    <sheet name="дистрибуција вакцина " sheetId="31" r:id="rId31"/>
    <sheet name="дист и ут окрузи грип" sheetId="32" r:id="rId32"/>
    <sheet name="европска" sheetId="33" r:id="rId33"/>
    <sheet name="полио 96 14" sheetId="34" r:id="rId34"/>
    <sheet name="болести 98 14" sheetId="35" r:id="rId35"/>
    <sheet name="мт лт тетанус" sheetId="36" r:id="rId36"/>
    <sheet name="спец стопе" sheetId="37" r:id="rId37"/>
    <sheet name="вакц. статус" sheetId="38" r:id="rId38"/>
    <sheet name="инц европске" sheetId="39" r:id="rId39"/>
    <sheet name="резултати тестирања" sheetId="40" r:id="rId40"/>
    <sheet name="вак хепат експ" sheetId="41" r:id="rId41"/>
    <sheet name="тетанус повређени" sheetId="42" r:id="rId42"/>
    <sheet name="беснило" sheetId="43" r:id="rId43"/>
    <sheet name="грип узраст" sheetId="44" r:id="rId44"/>
    <sheet name="грип индикације" sheetId="45" r:id="rId45"/>
    <sheet name="међународни" sheetId="46" r:id="rId46"/>
    <sheet name="нежељене реакције" sheetId="47" r:id="rId47"/>
    <sheet name="стопе" sheetId="48" r:id="rId48"/>
    <sheet name="индикатори квалитета" sheetId="49" r:id="rId49"/>
  </sheets>
  <definedNames>
    <definedName name="_xlnm.Print_Area" localSheetId="37">'вакц. статус'!$A$1:$T$22</definedName>
    <definedName name="_xlnm.Print_Area" localSheetId="7">'опв опстине'!$A$1:$N$139</definedName>
    <definedName name="_xlnm.Print_Area" localSheetId="4">'процењен обухват'!$A$1:$P$19</definedName>
    <definedName name="_xlnm.Print_Area" localSheetId="21">'хиб хеп б окрузи'!$A$1:$L$33</definedName>
    <definedName name="_xlnm.Print_Titles" localSheetId="48">'индикатори квалитета'!$3:$4</definedName>
    <definedName name="_xlnm.Print_Titles" localSheetId="18">'ммр војв'!$A:$K,'ммр војв'!$4:$5</definedName>
    <definedName name="_xlnm.Print_Titles" localSheetId="17">'ммр опстине'!$A:$H,'ммр опстине'!$5:$6</definedName>
    <definedName name="_xlnm.Print_Titles" localSheetId="7">'опв опстине'!$A:$N,'опв опстине'!$4:$5</definedName>
    <definedName name="_xlnm.Print_Titles" localSheetId="8">'опв опстине вој'!$A:$N,'опв опстине вој'!$4:$5</definedName>
    <definedName name="_xlnm.Print_Titles" localSheetId="14">'општине вој дтп'!$A:$N,'општине вој дтп'!$4:$5</definedName>
    <definedName name="_xlnm.Print_Titles" localSheetId="13">'општине дтп дт '!$A:$N,'општине дтп дт '!$4:$5</definedName>
    <definedName name="_xlnm.Print_Titles" localSheetId="20">'правовременост ммр'!$5:$6</definedName>
    <definedName name="_xlnm.Print_Titles" localSheetId="10">'правовременост опв'!$4:$5</definedName>
    <definedName name="_xlnm.Print_Titles" localSheetId="23">'хиб хеп б опстине вој'!$A:$H,'хиб хеп б опстине вој'!$5:$6</definedName>
    <definedName name="_xlnm.Print_Titles" localSheetId="22">'хиб хеп б опстине цс'!$4:$5</definedName>
  </definedNames>
  <calcPr fullCalcOnLoad="1"/>
</workbook>
</file>

<file path=xl/sharedStrings.xml><?xml version="1.0" encoding="utf-8"?>
<sst xmlns="http://schemas.openxmlformats.org/spreadsheetml/2006/main" count="2984" uniqueCount="853">
  <si>
    <t>РЕПУБЛИКА СРБИЈА</t>
  </si>
  <si>
    <t>ЦЕНТРАЛНА СРБИЈА</t>
  </si>
  <si>
    <t>ВОЈВОДИНА</t>
  </si>
  <si>
    <t>Број планираних</t>
  </si>
  <si>
    <t>Број имунизованих</t>
  </si>
  <si>
    <t>%</t>
  </si>
  <si>
    <t>DTP 3 вакцинација</t>
  </si>
  <si>
    <t>DTP ревакцинација 1</t>
  </si>
  <si>
    <t>DT ревакцинација 2.</t>
  </si>
  <si>
    <t>dT ревакцинација 3.</t>
  </si>
  <si>
    <t>OPV 3 вакцинација</t>
  </si>
  <si>
    <t>OPV ревакцинација 1.</t>
  </si>
  <si>
    <t>OPV ревакцинација 2.</t>
  </si>
  <si>
    <t>OPV ревакцинација 3.</t>
  </si>
  <si>
    <t>MMR вакцинација</t>
  </si>
  <si>
    <t>HiB вакцинација</t>
  </si>
  <si>
    <t>Спроведена имунизација</t>
  </si>
  <si>
    <t>DTP ревакцинација 1.</t>
  </si>
  <si>
    <t>HB вакцинација</t>
  </si>
  <si>
    <t xml:space="preserve"> ЦЕНТРАЛНА СРБИЈА</t>
  </si>
  <si>
    <t xml:space="preserve"> ВОЈВОДИНА</t>
  </si>
  <si>
    <t xml:space="preserve"> КОСОВО И МЕТОХИЈА*</t>
  </si>
  <si>
    <t>живорођени</t>
  </si>
  <si>
    <t>планирани</t>
  </si>
  <si>
    <t>имунизовани</t>
  </si>
  <si>
    <t>по извештају</t>
  </si>
  <si>
    <t>процена</t>
  </si>
  <si>
    <t>Рб</t>
  </si>
  <si>
    <t>ОКРУГ</t>
  </si>
  <si>
    <t>DTP 3</t>
  </si>
  <si>
    <t>OPV 3</t>
  </si>
  <si>
    <t>Планирани</t>
  </si>
  <si>
    <t>По извештају</t>
  </si>
  <si>
    <t>Процена</t>
  </si>
  <si>
    <t xml:space="preserve">Београдски </t>
  </si>
  <si>
    <t xml:space="preserve">Мачвански </t>
  </si>
  <si>
    <t xml:space="preserve">Колубарски </t>
  </si>
  <si>
    <t xml:space="preserve">Подунавски </t>
  </si>
  <si>
    <t xml:space="preserve">Браничевски </t>
  </si>
  <si>
    <t xml:space="preserve">Шумадијски </t>
  </si>
  <si>
    <t xml:space="preserve">Поморавски </t>
  </si>
  <si>
    <t xml:space="preserve">Борски </t>
  </si>
  <si>
    <t xml:space="preserve">Зајечарски </t>
  </si>
  <si>
    <t xml:space="preserve">Златиборски </t>
  </si>
  <si>
    <t xml:space="preserve">Моравички </t>
  </si>
  <si>
    <t xml:space="preserve">Рашки </t>
  </si>
  <si>
    <t xml:space="preserve">Расински </t>
  </si>
  <si>
    <t xml:space="preserve">Нишавски </t>
  </si>
  <si>
    <t>Топлички</t>
  </si>
  <si>
    <t xml:space="preserve">Пиротски </t>
  </si>
  <si>
    <t xml:space="preserve">Јабланички </t>
  </si>
  <si>
    <t xml:space="preserve">Пчињски </t>
  </si>
  <si>
    <t>Северно Бачки</t>
  </si>
  <si>
    <t>Средње Банатски</t>
  </si>
  <si>
    <t>Северно Банатски</t>
  </si>
  <si>
    <t>Јужно Банатски</t>
  </si>
  <si>
    <t>Западно Бачки</t>
  </si>
  <si>
    <t>Јужно Бачки</t>
  </si>
  <si>
    <t>Сремски</t>
  </si>
  <si>
    <t>Рб.</t>
  </si>
  <si>
    <t>Округ</t>
  </si>
  <si>
    <t>ММR вакц.</t>
  </si>
  <si>
    <t>Расински</t>
  </si>
  <si>
    <t xml:space="preserve">Топлички </t>
  </si>
  <si>
    <t>Насеље</t>
  </si>
  <si>
    <t>DTP 3 вакц.</t>
  </si>
  <si>
    <t>DTP рев. 2. г.</t>
  </si>
  <si>
    <t>DT рев. 7. г.</t>
  </si>
  <si>
    <t>dT. рев.14.г</t>
  </si>
  <si>
    <t>План.</t>
  </si>
  <si>
    <t>Вакц.</t>
  </si>
  <si>
    <t>Рев.</t>
  </si>
  <si>
    <t>Штрпце</t>
  </si>
  <si>
    <t>Грачаница</t>
  </si>
  <si>
    <t>Косово Поље</t>
  </si>
  <si>
    <t>Лепосавић</t>
  </si>
  <si>
    <t>Прилужје</t>
  </si>
  <si>
    <t>Зубин Поток</t>
  </si>
  <si>
    <t>Звечан</t>
  </si>
  <si>
    <t>УКУПНО</t>
  </si>
  <si>
    <t>Новорођени</t>
  </si>
  <si>
    <t>Вакцинисани</t>
  </si>
  <si>
    <t>%вакцинисаних</t>
  </si>
  <si>
    <t>Београдски</t>
  </si>
  <si>
    <t>Мачвански</t>
  </si>
  <si>
    <t>Колубарски</t>
  </si>
  <si>
    <t>Подунавски</t>
  </si>
  <si>
    <t>Браничевски</t>
  </si>
  <si>
    <t>Шумадисјки</t>
  </si>
  <si>
    <t>Поморавски</t>
  </si>
  <si>
    <t>Борски</t>
  </si>
  <si>
    <t>Зајечарски</t>
  </si>
  <si>
    <t>Златиборски</t>
  </si>
  <si>
    <t>Моравички</t>
  </si>
  <si>
    <t>Рашки</t>
  </si>
  <si>
    <t>Нишавски</t>
  </si>
  <si>
    <t>Пиротски</t>
  </si>
  <si>
    <t>Јабланички</t>
  </si>
  <si>
    <t>Пчињски</t>
  </si>
  <si>
    <t>Европски регион</t>
  </si>
  <si>
    <t>Мађарска</t>
  </si>
  <si>
    <t>-</t>
  </si>
  <si>
    <t>Бугарска</t>
  </si>
  <si>
    <t>Румунија</t>
  </si>
  <si>
    <t>Италија</t>
  </si>
  <si>
    <t>Француска</t>
  </si>
  <si>
    <t>Србија</t>
  </si>
  <si>
    <t>Извор: http / /WWW3.Who.int /whosis</t>
  </si>
  <si>
    <t>Година</t>
  </si>
  <si>
    <t>КОСОВО И МЕТОХИЈА</t>
  </si>
  <si>
    <t>оболели</t>
  </si>
  <si>
    <t>умрли</t>
  </si>
  <si>
    <t>вакцинални</t>
  </si>
  <si>
    <t>дивљи</t>
  </si>
  <si>
    <t>непознато</t>
  </si>
  <si>
    <t>Укупно</t>
  </si>
  <si>
    <t>БОЛЕСТ</t>
  </si>
  <si>
    <t>Дечија парализа</t>
  </si>
  <si>
    <t>инциденција</t>
  </si>
  <si>
    <t>Дифтерија</t>
  </si>
  <si>
    <t>Тетанус укупно</t>
  </si>
  <si>
    <t>Тетанус новорођенчади**</t>
  </si>
  <si>
    <t>Велики кашаљ</t>
  </si>
  <si>
    <t>Заушци</t>
  </si>
  <si>
    <t>Мале богиње</t>
  </si>
  <si>
    <t>Рубела</t>
  </si>
  <si>
    <t>Хепатитис Б</t>
  </si>
  <si>
    <t>Узраст</t>
  </si>
  <si>
    <t>Tetanus neonati</t>
  </si>
  <si>
    <t>Tetanus alius</t>
  </si>
  <si>
    <t>Мt</t>
  </si>
  <si>
    <t>Lt%</t>
  </si>
  <si>
    <t>Централна Србија</t>
  </si>
  <si>
    <t>1 до 6</t>
  </si>
  <si>
    <t>7 до 19</t>
  </si>
  <si>
    <t>20 до 59</t>
  </si>
  <si>
    <t>60 &gt;</t>
  </si>
  <si>
    <t>укупно</t>
  </si>
  <si>
    <t>Војводина</t>
  </si>
  <si>
    <t>Република Србија</t>
  </si>
  <si>
    <t>Morbilli</t>
  </si>
  <si>
    <t>Parotitis epidemica</t>
  </si>
  <si>
    <t>Pertussis</t>
  </si>
  <si>
    <t>Rubella</t>
  </si>
  <si>
    <t>Оболели</t>
  </si>
  <si>
    <t xml:space="preserve"> нп</t>
  </si>
  <si>
    <t>нп</t>
  </si>
  <si>
    <t>Вакцина/месец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</si>
  <si>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</si>
  <si>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</si>
  <si>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</si>
  <si>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</si>
  <si>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</si>
  <si>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</si>
  <si>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</si>
  <si>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</si>
  <si>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</si>
  <si>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</si>
  <si>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</si>
  <si>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</si>
  <si>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Жута грозница</t>
  </si>
  <si>
    <t>Трбушни тифус</t>
  </si>
  <si>
    <t>Тетанус</t>
  </si>
  <si>
    <t>Грип</t>
  </si>
  <si>
    <t>Дифтерија-Тетанус</t>
  </si>
  <si>
    <t>Менинг.менингитис А+Ц</t>
  </si>
  <si>
    <t>Мале богиње заушке и рубела</t>
  </si>
  <si>
    <t>Апликована само вакцина</t>
  </si>
  <si>
    <t>Укупно вакц.</t>
  </si>
  <si>
    <t>HRIG+ вакцина</t>
  </si>
  <si>
    <t>Укупан број повређених</t>
  </si>
  <si>
    <t>Хемофиличари</t>
  </si>
  <si>
    <t>Дијализа</t>
  </si>
  <si>
    <t xml:space="preserve">Број повређених лица која нису вакц. која су непотпуно вакц.или немају доказе о вакцинацији </t>
  </si>
  <si>
    <t xml:space="preserve">OPV 3 </t>
  </si>
  <si>
    <t>OPV рев. 2. г.</t>
  </si>
  <si>
    <t>OPV рев.14.г</t>
  </si>
  <si>
    <t>OPV рев. 7. г.</t>
  </si>
  <si>
    <t>Општина</t>
  </si>
  <si>
    <t>MMР вакцинација</t>
  </si>
  <si>
    <t>ММР ревкц. 7. г.</t>
  </si>
  <si>
    <t>ХБ вакцинација 1.г.</t>
  </si>
  <si>
    <t>ХБ вакцинација 12.г.</t>
  </si>
  <si>
    <t xml:space="preserve">Укупан број лица којима је апликован HTIg </t>
  </si>
  <si>
    <t>Бр. oзлеђених</t>
  </si>
  <si>
    <t xml:space="preserve">Број  лица којима су  апликоване 3 дозе вакцине + HTIg </t>
  </si>
  <si>
    <t>Полни партнери HBs Ag +</t>
  </si>
  <si>
    <t>ИВ наркомани</t>
  </si>
  <si>
    <t>Инсулин зав. дијаб.</t>
  </si>
  <si>
    <t>Штићеници уст. соц. зашт.</t>
  </si>
  <si>
    <t>Здрав. Радници</t>
  </si>
  <si>
    <t>Укупно вакцинисани</t>
  </si>
  <si>
    <t>Учен. и студ. здрав. струке</t>
  </si>
  <si>
    <t>Новорођенчад HBs Ag + мајки</t>
  </si>
  <si>
    <t xml:space="preserve">Табела 2 </t>
  </si>
  <si>
    <t>Табела 1</t>
  </si>
  <si>
    <t>Табела 4</t>
  </si>
  <si>
    <t xml:space="preserve">Табела 3 </t>
  </si>
  <si>
    <t>Hib  вакцинацијa</t>
  </si>
  <si>
    <t>Hib вакцинација</t>
  </si>
  <si>
    <t>Табела 6</t>
  </si>
  <si>
    <t>Табела 7б</t>
  </si>
  <si>
    <t>Табела 8</t>
  </si>
  <si>
    <t>Табела 10б</t>
  </si>
  <si>
    <t>Табела 12б</t>
  </si>
  <si>
    <t>* Без података за Косово и Метохију, осим за српске енклаве у општинама Зубин Поток, северни део Косовске Митровице, Лепосавић и Штрпце, који нису ушли у коначни збир за Републику Србију (подаци су приказани на табелама 7б, 10б, 12б и 14б)</t>
  </si>
  <si>
    <t>Имунизовани</t>
  </si>
  <si>
    <t>DTP рев1</t>
  </si>
  <si>
    <t>Ревакц.</t>
  </si>
  <si>
    <t>Табела 15</t>
  </si>
  <si>
    <t xml:space="preserve">Табела 23 </t>
  </si>
  <si>
    <t>Табела 24</t>
  </si>
  <si>
    <t xml:space="preserve">Табела 25 </t>
  </si>
  <si>
    <t>Табела 26</t>
  </si>
  <si>
    <t>Инциденц.</t>
  </si>
  <si>
    <t>Инциденц</t>
  </si>
  <si>
    <t xml:space="preserve">Табела 28 </t>
  </si>
  <si>
    <t>Табела 30</t>
  </si>
  <si>
    <t xml:space="preserve">Број повређених лица која су потпуно вакц. одн. ревакц. а код којих је прошло више од 10 год. од последње примљене дозе вакцине (1 доза вакцине + HTIg) </t>
  </si>
  <si>
    <t xml:space="preserve">Табела 31 </t>
  </si>
  <si>
    <t>Укупно апликовано доза вакцине</t>
  </si>
  <si>
    <t>Табела 32</t>
  </si>
  <si>
    <t>Бр. пpеекспозиционо заштићених</t>
  </si>
  <si>
    <t>Табела 35</t>
  </si>
  <si>
    <t>MMR ревакцинација 7. г.</t>
  </si>
  <si>
    <t>HB  вакцинација 1.г.</t>
  </si>
  <si>
    <t>HB  вакцинација 12.г.</t>
  </si>
  <si>
    <t>ММR ревакцинација 7. г.</t>
  </si>
  <si>
    <t>HB вакцинација 1.г.</t>
  </si>
  <si>
    <t>HB вакцинација 12.г.</t>
  </si>
  <si>
    <t>HB вакцинација 1. г.</t>
  </si>
  <si>
    <t>HB вакцинација 12. г.</t>
  </si>
  <si>
    <t xml:space="preserve">HB вакцинација 12. г. </t>
  </si>
  <si>
    <t>OPV рев1</t>
  </si>
  <si>
    <t>Табела 22</t>
  </si>
  <si>
    <t>Дицт.</t>
  </si>
  <si>
    <t>Табела 20</t>
  </si>
  <si>
    <t>Табела 36</t>
  </si>
  <si>
    <t>Ред.бр.</t>
  </si>
  <si>
    <t>Бр.пријављених нежељених реакција</t>
  </si>
  <si>
    <t>Бр.утврђених нежељених реакција</t>
  </si>
  <si>
    <t>Бр.утврђених трајних контраиндикација</t>
  </si>
  <si>
    <t>Шумадијски</t>
  </si>
  <si>
    <t>Севернобачки</t>
  </si>
  <si>
    <t>Средњебанатски</t>
  </si>
  <si>
    <t>Севернобанатски</t>
  </si>
  <si>
    <t>Јужнобанатски</t>
  </si>
  <si>
    <t>Западнобачки</t>
  </si>
  <si>
    <t>Јужнобачки</t>
  </si>
  <si>
    <t>Севернобатски</t>
  </si>
  <si>
    <t>Средњобатски</t>
  </si>
  <si>
    <t>Аплик.</t>
  </si>
  <si>
    <t>Залихе</t>
  </si>
  <si>
    <t>Хепатитис А</t>
  </si>
  <si>
    <t>ММР</t>
  </si>
  <si>
    <t>Р.БР.</t>
  </si>
  <si>
    <t>Oпштина</t>
  </si>
  <si>
    <t>Бр.планираних</t>
  </si>
  <si>
    <t>Бр. вакц.</t>
  </si>
  <si>
    <t>Бр.правовремено вакц.</t>
  </si>
  <si>
    <t>Крагујевац</t>
  </si>
  <si>
    <t>Рековац</t>
  </si>
  <si>
    <t>Зајечар</t>
  </si>
  <si>
    <t>Пријепоље</t>
  </si>
  <si>
    <t>Ужице</t>
  </si>
  <si>
    <t>Чачак</t>
  </si>
  <si>
    <t>Лучани</t>
  </si>
  <si>
    <t>Ниш</t>
  </si>
  <si>
    <t>Прокупље</t>
  </si>
  <si>
    <t>Пирот</t>
  </si>
  <si>
    <t>Лесковац</t>
  </si>
  <si>
    <t>Медвеђа</t>
  </si>
  <si>
    <t>Суботица</t>
  </si>
  <si>
    <t>Б.Топола</t>
  </si>
  <si>
    <t>Зрењанин</t>
  </si>
  <si>
    <t>Житиште</t>
  </si>
  <si>
    <t>Kикинда</t>
  </si>
  <si>
    <t>Чока</t>
  </si>
  <si>
    <t>Сомбор</t>
  </si>
  <si>
    <t>Нови Сад</t>
  </si>
  <si>
    <t>Табела 12в</t>
  </si>
  <si>
    <t>Зајечарски и Борски</t>
  </si>
  <si>
    <t>Рума</t>
  </si>
  <si>
    <t>Панчево</t>
  </si>
  <si>
    <t>Тител</t>
  </si>
  <si>
    <t>Краљево</t>
  </si>
  <si>
    <t>Топола</t>
  </si>
  <si>
    <t>Гаџин Хан</t>
  </si>
  <si>
    <t>Блаце</t>
  </si>
  <si>
    <t>Босилеград</t>
  </si>
  <si>
    <t>Владичин хан</t>
  </si>
  <si>
    <t>Доња Гуштерица</t>
  </si>
  <si>
    <t>Призрен</t>
  </si>
  <si>
    <t>Пећ</t>
  </si>
  <si>
    <t>Стари град</t>
  </si>
  <si>
    <t>Гроцка</t>
  </si>
  <si>
    <t>Лајковац</t>
  </si>
  <si>
    <t>Љиг</t>
  </si>
  <si>
    <t>Лозница</t>
  </si>
  <si>
    <t>Љубовија</t>
  </si>
  <si>
    <t>Смедерево</t>
  </si>
  <si>
    <t>Петровац</t>
  </si>
  <si>
    <t>Ћуприја</t>
  </si>
  <si>
    <t>К.Митровица</t>
  </si>
  <si>
    <t>Гњилане</t>
  </si>
  <si>
    <t>Ковачица</t>
  </si>
  <si>
    <t>Пећинци</t>
  </si>
  <si>
    <t>Мајданпек</t>
  </si>
  <si>
    <t>Димитровград</t>
  </si>
  <si>
    <t>Александровац</t>
  </si>
  <si>
    <t>Табела 5</t>
  </si>
  <si>
    <t>OPV3</t>
  </si>
  <si>
    <t>OPV ревакц. 2.г</t>
  </si>
  <si>
    <t xml:space="preserve"> OPV ревакц. 7.г</t>
  </si>
  <si>
    <t>OPV ревакц.14.г</t>
  </si>
  <si>
    <t xml:space="preserve">Табела 7 </t>
  </si>
  <si>
    <t>OPV ревакц. 2. г.</t>
  </si>
  <si>
    <t xml:space="preserve"> OPV ревакц. 7. г.</t>
  </si>
  <si>
    <t>OPV ревакц.14. г.</t>
  </si>
  <si>
    <t>Барајево</t>
  </si>
  <si>
    <t>Звездара</t>
  </si>
  <si>
    <t>Земун</t>
  </si>
  <si>
    <t>Сопот</t>
  </si>
  <si>
    <t>Савски венац</t>
  </si>
  <si>
    <t>Раковица</t>
  </si>
  <si>
    <t xml:space="preserve">Врачар      </t>
  </si>
  <si>
    <t>Лазаревац</t>
  </si>
  <si>
    <t>Обреновац</t>
  </si>
  <si>
    <t>Палилула</t>
  </si>
  <si>
    <t>Вождовац</t>
  </si>
  <si>
    <t>Чукарица</t>
  </si>
  <si>
    <t>Нови Београд</t>
  </si>
  <si>
    <t>Младеновац</t>
  </si>
  <si>
    <t>Београдски округ</t>
  </si>
  <si>
    <t>Богатић</t>
  </si>
  <si>
    <t>Владимирци</t>
  </si>
  <si>
    <t>Коцељева</t>
  </si>
  <si>
    <t>Крупањ</t>
  </si>
  <si>
    <t>М.Зворник</t>
  </si>
  <si>
    <t>Шабац</t>
  </si>
  <si>
    <t>Мачвански округ</t>
  </si>
  <si>
    <t>Мионица</t>
  </si>
  <si>
    <t>Осечина</t>
  </si>
  <si>
    <t>Уб</t>
  </si>
  <si>
    <t>Ваљево</t>
  </si>
  <si>
    <t>Колубарски округ</t>
  </si>
  <si>
    <t>Велика Плана</t>
  </si>
  <si>
    <t>Смедеревска Паланка</t>
  </si>
  <si>
    <t>Подунавски округ</t>
  </si>
  <si>
    <t>Велико Градиште</t>
  </si>
  <si>
    <t>Голубац</t>
  </si>
  <si>
    <t>Жабари</t>
  </si>
  <si>
    <t>Жагубица</t>
  </si>
  <si>
    <t>Кучево</t>
  </si>
  <si>
    <t>Мало Црниће</t>
  </si>
  <si>
    <t>Пожаревац</t>
  </si>
  <si>
    <t>Браничевски округ</t>
  </si>
  <si>
    <t>Аранђеловац</t>
  </si>
  <si>
    <t>Баточина</t>
  </si>
  <si>
    <t>Кнић</t>
  </si>
  <si>
    <t>Лапово</t>
  </si>
  <si>
    <t>Рача</t>
  </si>
  <si>
    <t>Шумадијски округ</t>
  </si>
  <si>
    <t>Деспотовац</t>
  </si>
  <si>
    <t>Јагодина</t>
  </si>
  <si>
    <t>Параћин</t>
  </si>
  <si>
    <t>Свилајнац</t>
  </si>
  <si>
    <t>Поморавски округ</t>
  </si>
  <si>
    <t>Бор</t>
  </si>
  <si>
    <t>Кладово</t>
  </si>
  <si>
    <t>Неготин</t>
  </si>
  <si>
    <t>Борски округ</t>
  </si>
  <si>
    <t>Бољевац</t>
  </si>
  <si>
    <t>Књажевац</t>
  </si>
  <si>
    <t>Зајечарски округ</t>
  </si>
  <si>
    <t>Ариље</t>
  </si>
  <si>
    <t>Б. Башта</t>
  </si>
  <si>
    <t>Косјерић</t>
  </si>
  <si>
    <t>Н. Варош</t>
  </si>
  <si>
    <t>Пожега</t>
  </si>
  <si>
    <t>Прибој</t>
  </si>
  <si>
    <t>Сјеница</t>
  </si>
  <si>
    <t>Чајетина</t>
  </si>
  <si>
    <t>Златиборски округ</t>
  </si>
  <si>
    <t>Г.Милановац</t>
  </si>
  <si>
    <t>Ивањица</t>
  </si>
  <si>
    <t>Моравички округ</t>
  </si>
  <si>
    <t>Рашка</t>
  </si>
  <si>
    <t>Нови Пазар</t>
  </si>
  <si>
    <t>Врњачка Бања</t>
  </si>
  <si>
    <t>Tутин</t>
  </si>
  <si>
    <t>Рашки округ</t>
  </si>
  <si>
    <t>Брус</t>
  </si>
  <si>
    <t>Крушевац</t>
  </si>
  <si>
    <t>Трстеник</t>
  </si>
  <si>
    <t>Ћићевац</t>
  </si>
  <si>
    <t>Варварин</t>
  </si>
  <si>
    <t>Расински округ</t>
  </si>
  <si>
    <t>Алексинац</t>
  </si>
  <si>
    <t>Дољевац</t>
  </si>
  <si>
    <t>Мерошина</t>
  </si>
  <si>
    <t>Ражањ</t>
  </si>
  <si>
    <t>Сврљиг</t>
  </si>
  <si>
    <t>Сокобања</t>
  </si>
  <si>
    <t>Нишавски округ</t>
  </si>
  <si>
    <t>Житорађа</t>
  </si>
  <si>
    <t>Куршумлија</t>
  </si>
  <si>
    <t>Топлички округ</t>
  </si>
  <si>
    <t>Бабушница</t>
  </si>
  <si>
    <t>Бела Паланка</t>
  </si>
  <si>
    <t>Пиротски округ</t>
  </si>
  <si>
    <t>Бојник</t>
  </si>
  <si>
    <t>Власотинце</t>
  </si>
  <si>
    <t>Лебане</t>
  </si>
  <si>
    <t>Црна Трава</t>
  </si>
  <si>
    <t>Јабланички округ</t>
  </si>
  <si>
    <t>Бујановац</t>
  </si>
  <si>
    <t>Владичин Хан</t>
  </si>
  <si>
    <t>Врање</t>
  </si>
  <si>
    <t>Прешево</t>
  </si>
  <si>
    <t>Сурдулица</t>
  </si>
  <si>
    <t>Трговиште</t>
  </si>
  <si>
    <t>Пчињски округ</t>
  </si>
  <si>
    <t>У К У П Н О</t>
  </si>
  <si>
    <t>Табела 7а</t>
  </si>
  <si>
    <t xml:space="preserve"> OPV рев. 7. г.</t>
  </si>
  <si>
    <t>OPV рев. 14. г.</t>
  </si>
  <si>
    <t>Бачка Топола</t>
  </si>
  <si>
    <t>Мали Иђош</t>
  </si>
  <si>
    <t>Сечањ</t>
  </si>
  <si>
    <t>Нова Црња</t>
  </si>
  <si>
    <t>Нови Бечеј</t>
  </si>
  <si>
    <t>Кикинда</t>
  </si>
  <si>
    <t>Н. Кнежевац</t>
  </si>
  <si>
    <t>Сента</t>
  </si>
  <si>
    <t>Кањижа</t>
  </si>
  <si>
    <t>Ада</t>
  </si>
  <si>
    <t xml:space="preserve"> Чока </t>
  </si>
  <si>
    <t>Алибунар</t>
  </si>
  <si>
    <t>БелаЦрква</t>
  </si>
  <si>
    <t>Вршац</t>
  </si>
  <si>
    <t>Ковин</t>
  </si>
  <si>
    <t>Опово</t>
  </si>
  <si>
    <t>Пландиште</t>
  </si>
  <si>
    <t>Апатин</t>
  </si>
  <si>
    <t>Кула</t>
  </si>
  <si>
    <t>Оџаци</t>
  </si>
  <si>
    <t>Бач</t>
  </si>
  <si>
    <t>Бачка Паланка</t>
  </si>
  <si>
    <t>Бачки Петровац</t>
  </si>
  <si>
    <t>Бечеј</t>
  </si>
  <si>
    <t>Беочин</t>
  </si>
  <si>
    <t>Србобран</t>
  </si>
  <si>
    <t>Темерин</t>
  </si>
  <si>
    <t>Врбас</t>
  </si>
  <si>
    <t>Жабаљ</t>
  </si>
  <si>
    <t>Инђија</t>
  </si>
  <si>
    <t>Ириг</t>
  </si>
  <si>
    <t>Шид</t>
  </si>
  <si>
    <t>Стара Пазова</t>
  </si>
  <si>
    <t>Ср. Митровица</t>
  </si>
  <si>
    <t>Сремски округ</t>
  </si>
  <si>
    <t>Tабела 7в</t>
  </si>
  <si>
    <t>OПВ</t>
  </si>
  <si>
    <t>Табела 9</t>
  </si>
  <si>
    <t>DT рев.7. г</t>
  </si>
  <si>
    <t>dT. рев.14. г</t>
  </si>
  <si>
    <t>Средње Банат.</t>
  </si>
  <si>
    <t>Северно Банат.</t>
  </si>
  <si>
    <t>Табела 10</t>
  </si>
  <si>
    <t>dT. рев. 14. г</t>
  </si>
  <si>
    <t>Табела 10a</t>
  </si>
  <si>
    <t>dT. рев. 14. г.</t>
  </si>
  <si>
    <t xml:space="preserve">    У К У П Н О</t>
  </si>
  <si>
    <t>Табела 11</t>
  </si>
  <si>
    <t>ММР вакцинација</t>
  </si>
  <si>
    <t>ММР рев. 7.г</t>
  </si>
  <si>
    <t>Табела 12</t>
  </si>
  <si>
    <t>ММР ревакц. 7. г.</t>
  </si>
  <si>
    <t xml:space="preserve">
 Стари град</t>
  </si>
  <si>
    <t xml:space="preserve">
Барајево</t>
  </si>
  <si>
    <t xml:space="preserve">
Звездара</t>
  </si>
  <si>
    <t xml:space="preserve">
Земун</t>
  </si>
  <si>
    <t xml:space="preserve">
Сопот</t>
  </si>
  <si>
    <t xml:space="preserve">
Савски венац</t>
  </si>
  <si>
    <t xml:space="preserve">
Гроцка</t>
  </si>
  <si>
    <t xml:space="preserve">
Раковица</t>
  </si>
  <si>
    <t xml:space="preserve">
Врачар</t>
  </si>
  <si>
    <t xml:space="preserve">
Лазаревац</t>
  </si>
  <si>
    <t xml:space="preserve">
Обреновац</t>
  </si>
  <si>
    <t xml:space="preserve">
Палилула</t>
  </si>
  <si>
    <t xml:space="preserve">
Вождовац</t>
  </si>
  <si>
    <t xml:space="preserve">
Чукарица</t>
  </si>
  <si>
    <t xml:space="preserve">
Нови Београд</t>
  </si>
  <si>
    <t xml:space="preserve">
Младеновац</t>
  </si>
  <si>
    <t>Табела 12a</t>
  </si>
  <si>
    <t>Табела 13</t>
  </si>
  <si>
    <t>Хиб вакцинација</t>
  </si>
  <si>
    <t>ХБ вакцинација 1.год.</t>
  </si>
  <si>
    <t>ХБ вакцинација 12.год.</t>
  </si>
  <si>
    <t>Табела 14</t>
  </si>
  <si>
    <t>Hiб вакц. са 3 дозе</t>
  </si>
  <si>
    <t>С.Паланка</t>
  </si>
  <si>
    <t xml:space="preserve">Велико Градиште </t>
  </si>
  <si>
    <t>Табела 14а</t>
  </si>
  <si>
    <t>Hib вакц. са 3 дозе</t>
  </si>
  <si>
    <t>ХБ вакцинација.12.г</t>
  </si>
  <si>
    <t xml:space="preserve"> Табела 16</t>
  </si>
  <si>
    <t>OPV</t>
  </si>
  <si>
    <t>DTP</t>
  </si>
  <si>
    <t>Дист.</t>
  </si>
  <si>
    <t>Растур</t>
  </si>
  <si>
    <t>Српске енклаве КиМ</t>
  </si>
  <si>
    <t>DT</t>
  </si>
  <si>
    <t>dT</t>
  </si>
  <si>
    <t>IPV</t>
  </si>
  <si>
    <t xml:space="preserve"> Табела 17</t>
  </si>
  <si>
    <t>MMR</t>
  </si>
  <si>
    <t>HB</t>
  </si>
  <si>
    <t>Hib</t>
  </si>
  <si>
    <t>Табела 18</t>
  </si>
  <si>
    <t>HBIg(IJ)</t>
  </si>
  <si>
    <t>Вакцина против беснила</t>
  </si>
  <si>
    <t>Табела 19</t>
  </si>
  <si>
    <t>HRIg(IJ)</t>
  </si>
  <si>
    <t>HTIg(IJ)</t>
  </si>
  <si>
    <t>Табела 21</t>
  </si>
  <si>
    <t>Вакцина против грипа</t>
  </si>
  <si>
    <t>Преостало</t>
  </si>
  <si>
    <t>Српске енклаве на КиМ</t>
  </si>
  <si>
    <t xml:space="preserve">Табела 27 </t>
  </si>
  <si>
    <t>MORBILLI</t>
  </si>
  <si>
    <t>PAROTITIS EPIDEMICA</t>
  </si>
  <si>
    <t>PERTUSSIS</t>
  </si>
  <si>
    <t>RUBELLA</t>
  </si>
  <si>
    <t>Вакцин.</t>
  </si>
  <si>
    <t>Невакцин.</t>
  </si>
  <si>
    <t>Укупно об.</t>
  </si>
  <si>
    <t>7-9</t>
  </si>
  <si>
    <t>10-14</t>
  </si>
  <si>
    <t>15-19</t>
  </si>
  <si>
    <t>20-29</t>
  </si>
  <si>
    <t>30&gt;</t>
  </si>
  <si>
    <t xml:space="preserve">Табела 29 </t>
  </si>
  <si>
    <t>Добровољни даваоци</t>
  </si>
  <si>
    <t>Тестиране труднице</t>
  </si>
  <si>
    <t>Групе из ризика*</t>
  </si>
  <si>
    <t>Укупно тестирано</t>
  </si>
  <si>
    <t>Бр.тест.</t>
  </si>
  <si>
    <t>Бр.поз.</t>
  </si>
  <si>
    <t>Бр.порођ.</t>
  </si>
  <si>
    <t xml:space="preserve">  Табела 33</t>
  </si>
  <si>
    <t>6 мес.-4 год.</t>
  </si>
  <si>
    <t>5-19 год.</t>
  </si>
  <si>
    <t>20-64 год.</t>
  </si>
  <si>
    <t>65 и више</t>
  </si>
  <si>
    <t xml:space="preserve">Табела 34 </t>
  </si>
  <si>
    <t>Клиничке индикације</t>
  </si>
  <si>
    <t>Епидемиолошке индикације</t>
  </si>
  <si>
    <t>геронтолошки центри</t>
  </si>
  <si>
    <t>Уст. соц. заштите</t>
  </si>
  <si>
    <t>Здрав. установе</t>
  </si>
  <si>
    <t>Јавне службе</t>
  </si>
  <si>
    <t>Старији од 65 година</t>
  </si>
  <si>
    <t xml:space="preserve">  Pneumokok</t>
  </si>
  <si>
    <t xml:space="preserve"> Meningokok</t>
  </si>
  <si>
    <t>Регион</t>
  </si>
  <si>
    <t>* хемофиличари, болесници на хемодијализи, инсулин зависни дијабетичари, полни партнери HBsAg+ особа, штићеници установа социјалне заштите, здравствени радници, ученици и студенти здравствене струке, интравенски наркомани.</t>
  </si>
  <si>
    <t xml:space="preserve">Број лица која су ревакцинисана </t>
  </si>
  <si>
    <t xml:space="preserve">Шабац </t>
  </si>
  <si>
    <t>Ср.Митровица</t>
  </si>
  <si>
    <t xml:space="preserve">DTP 3 вакцинација </t>
  </si>
  <si>
    <t xml:space="preserve">TT ревакцинација </t>
  </si>
  <si>
    <t>BCG%</t>
  </si>
  <si>
    <t>OPV 3%</t>
  </si>
  <si>
    <t>DTP 3%</t>
  </si>
  <si>
    <t>MCV%</t>
  </si>
  <si>
    <t>HB 3%</t>
  </si>
  <si>
    <t>Hib%</t>
  </si>
  <si>
    <t>невакцин.</t>
  </si>
  <si>
    <t>Непозн. в. ст.</t>
  </si>
  <si>
    <t>Tабела 16а</t>
  </si>
  <si>
    <t>batut</t>
  </si>
  <si>
    <t>jul</t>
  </si>
  <si>
    <t>decembar</t>
  </si>
  <si>
    <t>april</t>
  </si>
  <si>
    <t>maj</t>
  </si>
  <si>
    <t>avgust</t>
  </si>
  <si>
    <t>mart</t>
  </si>
  <si>
    <t>JUL</t>
  </si>
  <si>
    <t>sept.</t>
  </si>
  <si>
    <t>februar</t>
  </si>
  <si>
    <t>okt.</t>
  </si>
  <si>
    <t>jan.</t>
  </si>
  <si>
    <t>Извор: WHO vaccine - preventable diseas: monitoring system, global summary 2012.http//www3.who.int/whosis</t>
  </si>
  <si>
    <t>Кос.Митровица</t>
  </si>
  <si>
    <t xml:space="preserve"> </t>
  </si>
  <si>
    <t>*на 100000 новорођених у текућој години</t>
  </si>
  <si>
    <t>1999**</t>
  </si>
  <si>
    <t>2000**</t>
  </si>
  <si>
    <t>2001**</t>
  </si>
  <si>
    <t>2002**</t>
  </si>
  <si>
    <t>2003**</t>
  </si>
  <si>
    <t>2004**</t>
  </si>
  <si>
    <t>2005**</t>
  </si>
  <si>
    <t>2006**</t>
  </si>
  <si>
    <t>2007**</t>
  </si>
  <si>
    <t>2008**</t>
  </si>
  <si>
    <t>2009**</t>
  </si>
  <si>
    <t>2011**</t>
  </si>
  <si>
    <t>2010**</t>
  </si>
  <si>
    <t>2012**</t>
  </si>
  <si>
    <t>2013**</t>
  </si>
  <si>
    <t>**без података за Косово и Метохију</t>
  </si>
  <si>
    <t xml:space="preserve"> Српске eнклаве на КиМ</t>
  </si>
  <si>
    <t>Табела 37</t>
  </si>
  <si>
    <t>Број</t>
  </si>
  <si>
    <t>Стопа</t>
  </si>
  <si>
    <t>0,09</t>
  </si>
  <si>
    <t>0,52</t>
  </si>
  <si>
    <t>0,61</t>
  </si>
  <si>
    <t>1,79</t>
  </si>
  <si>
    <t>0,99</t>
  </si>
  <si>
    <t>1,27</t>
  </si>
  <si>
    <t>1,1</t>
  </si>
  <si>
    <t>1,86</t>
  </si>
  <si>
    <t>0,76</t>
  </si>
  <si>
    <t>1,4</t>
  </si>
  <si>
    <t>1,7</t>
  </si>
  <si>
    <t>0,7</t>
  </si>
  <si>
    <t>1,44</t>
  </si>
  <si>
    <t>0,10</t>
  </si>
  <si>
    <t>0,29</t>
  </si>
  <si>
    <t>0,48</t>
  </si>
  <si>
    <t>1,24</t>
  </si>
  <si>
    <t>1,0</t>
  </si>
  <si>
    <t>2,1</t>
  </si>
  <si>
    <t>0,93</t>
  </si>
  <si>
    <t>1,2</t>
  </si>
  <si>
    <t>1,5</t>
  </si>
  <si>
    <t>1,9</t>
  </si>
  <si>
    <t xml:space="preserve">Војводина  </t>
  </si>
  <si>
    <t>0,28</t>
  </si>
  <si>
    <t>3,69</t>
  </si>
  <si>
    <t>1,70</t>
  </si>
  <si>
    <t>2,83</t>
  </si>
  <si>
    <t>1,48</t>
  </si>
  <si>
    <t>1,18</t>
  </si>
  <si>
    <t>1,55</t>
  </si>
  <si>
    <t>0,31</t>
  </si>
  <si>
    <t>0,92</t>
  </si>
  <si>
    <t>0,6</t>
  </si>
  <si>
    <t>1,28</t>
  </si>
  <si>
    <t>1,05</t>
  </si>
  <si>
    <t>Косово и Метохија</t>
  </si>
  <si>
    <t>0,14</t>
  </si>
  <si>
    <t>0,97</t>
  </si>
  <si>
    <t>1,66</t>
  </si>
  <si>
    <t>Ред. бр.</t>
  </si>
  <si>
    <t>Индикатор</t>
  </si>
  <si>
    <t>Циљ</t>
  </si>
  <si>
    <t>2006</t>
  </si>
  <si>
    <t>2007</t>
  </si>
  <si>
    <t>2008</t>
  </si>
  <si>
    <t>2009</t>
  </si>
  <si>
    <t>2010</t>
  </si>
  <si>
    <t>2011</t>
  </si>
  <si>
    <t>2012</t>
  </si>
  <si>
    <t>2013</t>
  </si>
  <si>
    <t>Правпвременост извештавања</t>
  </si>
  <si>
    <t>88,8</t>
  </si>
  <si>
    <t>96</t>
  </si>
  <si>
    <t>99</t>
  </si>
  <si>
    <t>98</t>
  </si>
  <si>
    <t>да</t>
  </si>
  <si>
    <t>Потпуност извештавања</t>
  </si>
  <si>
    <t xml:space="preserve">93,2 </t>
  </si>
  <si>
    <t>97</t>
  </si>
  <si>
    <t>100</t>
  </si>
  <si>
    <t>Број пријављених случајева АФП</t>
  </si>
  <si>
    <t>22</t>
  </si>
  <si>
    <t>9</t>
  </si>
  <si>
    <t>13</t>
  </si>
  <si>
    <t>17</t>
  </si>
  <si>
    <t>20</t>
  </si>
  <si>
    <t>8</t>
  </si>
  <si>
    <t>15</t>
  </si>
  <si>
    <t>Стопа АФП</t>
  </si>
  <si>
    <t>1,73</t>
  </si>
  <si>
    <t>1,57</t>
  </si>
  <si>
    <t>0,67</t>
  </si>
  <si>
    <r>
      <t xml:space="preserve">АФП пријаве за </t>
    </r>
    <r>
      <rPr>
        <u val="single"/>
        <sz val="11"/>
        <rFont val="TimesRoman"/>
        <family val="0"/>
      </rPr>
      <t>&lt;</t>
    </r>
    <r>
      <rPr>
        <sz val="11"/>
        <rFont val="TimesRoman"/>
        <family val="0"/>
      </rPr>
      <t xml:space="preserve"> 7 дана од појаве</t>
    </r>
  </si>
  <si>
    <t>82,3</t>
  </si>
  <si>
    <t>80,0</t>
  </si>
  <si>
    <t>92,3</t>
  </si>
  <si>
    <t>63,6</t>
  </si>
  <si>
    <t>55,5</t>
  </si>
  <si>
    <t>64,8</t>
  </si>
  <si>
    <t>65</t>
  </si>
  <si>
    <t>50</t>
  </si>
  <si>
    <t>58,8</t>
  </si>
  <si>
    <t>73</t>
  </si>
  <si>
    <t>не</t>
  </si>
  <si>
    <r>
      <t xml:space="preserve">АФП испитани за </t>
    </r>
    <r>
      <rPr>
        <u val="single"/>
        <sz val="11"/>
        <rFont val="TimesRoman"/>
        <family val="0"/>
      </rPr>
      <t>&lt;</t>
    </r>
    <r>
      <rPr>
        <sz val="11"/>
        <rFont val="TimesRoman"/>
        <family val="0"/>
      </rPr>
      <t xml:space="preserve">48 сати  </t>
    </r>
  </si>
  <si>
    <t>83,3</t>
  </si>
  <si>
    <t>95</t>
  </si>
  <si>
    <r>
      <t xml:space="preserve">АФП са 2 узорка </t>
    </r>
    <r>
      <rPr>
        <u val="single"/>
        <sz val="11"/>
        <rFont val="TimesRoman"/>
        <family val="0"/>
      </rPr>
      <t>&lt;</t>
    </r>
    <r>
      <rPr>
        <sz val="11"/>
        <rFont val="TimesRoman"/>
        <family val="0"/>
      </rPr>
      <t>14 дана од појаве парализе</t>
    </r>
  </si>
  <si>
    <t>90,5</t>
  </si>
  <si>
    <t>94,4</t>
  </si>
  <si>
    <t>93,3</t>
  </si>
  <si>
    <t>90</t>
  </si>
  <si>
    <t>77,7</t>
  </si>
  <si>
    <t>94,1</t>
  </si>
  <si>
    <t>87,5</t>
  </si>
  <si>
    <t>88,2</t>
  </si>
  <si>
    <t>93</t>
  </si>
  <si>
    <t>АФП са два адекватна узорка**</t>
  </si>
  <si>
    <t>87</t>
  </si>
  <si>
    <t>Проценат узорака који су примљени у добром стању</t>
  </si>
  <si>
    <t>69,0</t>
  </si>
  <si>
    <t>Узорци примљени у лабораторију унутар 3 дана од узимања</t>
  </si>
  <si>
    <t xml:space="preserve"> 62,5</t>
  </si>
  <si>
    <t>68,7</t>
  </si>
  <si>
    <t>70,5</t>
  </si>
  <si>
    <t>86</t>
  </si>
  <si>
    <t>Резултат лаб. Испитивања у року од 28 дана</t>
  </si>
  <si>
    <t>73,3</t>
  </si>
  <si>
    <t>Проценат АФП са изолацијом неполио ентеровируса</t>
  </si>
  <si>
    <t>6,7</t>
  </si>
  <si>
    <t>0</t>
  </si>
  <si>
    <t>АФП са контролом у року 60 дана</t>
  </si>
  <si>
    <t>62,5</t>
  </si>
  <si>
    <t xml:space="preserve"> 58,8</t>
  </si>
  <si>
    <t>46,7</t>
  </si>
  <si>
    <t>46,1</t>
  </si>
  <si>
    <t>59</t>
  </si>
  <si>
    <t>44,4</t>
  </si>
  <si>
    <t>53,8</t>
  </si>
  <si>
    <t>52,9</t>
  </si>
  <si>
    <t>30</t>
  </si>
  <si>
    <t>37,5</t>
  </si>
  <si>
    <t>47</t>
  </si>
  <si>
    <t>Укупно АФП са контролом</t>
  </si>
  <si>
    <t>83,0</t>
  </si>
  <si>
    <t>92,0</t>
  </si>
  <si>
    <t>48,0</t>
  </si>
  <si>
    <t>91,6</t>
  </si>
  <si>
    <t>АФП са финалном класифик. у року од 90 дана</t>
  </si>
  <si>
    <t>47,6</t>
  </si>
  <si>
    <t>61,9</t>
  </si>
  <si>
    <t>5,9</t>
  </si>
  <si>
    <t>0,0</t>
  </si>
  <si>
    <t>72,7</t>
  </si>
  <si>
    <t>84,6</t>
  </si>
  <si>
    <t>70,6</t>
  </si>
  <si>
    <t>50,0</t>
  </si>
  <si>
    <t>41,2</t>
  </si>
  <si>
    <t>60</t>
  </si>
  <si>
    <t>АФП са клиничком дијагнозом</t>
  </si>
  <si>
    <t>87,0</t>
  </si>
  <si>
    <t>38,0</t>
  </si>
  <si>
    <t>ИНДЕКС КВАЛИТЕТА НАДЗОРА</t>
  </si>
  <si>
    <t>0,80</t>
  </si>
  <si>
    <t>0,50</t>
  </si>
  <si>
    <t>0,74</t>
  </si>
  <si>
    <t>0,94</t>
  </si>
  <si>
    <t>1</t>
  </si>
  <si>
    <t>0,82</t>
  </si>
  <si>
    <t>0,90</t>
  </si>
  <si>
    <t>0,59</t>
  </si>
  <si>
    <t>0,88</t>
  </si>
  <si>
    <t>0,87</t>
  </si>
  <si>
    <r>
      <t>* не-полио АФП/100 000 деце</t>
    </r>
    <r>
      <rPr>
        <u val="single"/>
        <sz val="11"/>
        <rFont val="TimesRoman"/>
        <family val="0"/>
      </rPr>
      <t>&lt;</t>
    </r>
    <r>
      <rPr>
        <sz val="11"/>
        <rFont val="TimesRoman"/>
        <family val="0"/>
      </rPr>
      <t>15 год</t>
    </r>
  </si>
  <si>
    <t>** адекватан узорак = узорак столице узет унутар 14 дана од почетка парализе и примљен у "добром стању"</t>
  </si>
  <si>
    <t xml:space="preserve">ИНДИКАТОРИ КВАЛИТЕТА АФП НАДЗОРА </t>
  </si>
  <si>
    <t xml:space="preserve">Табела 38. </t>
  </si>
  <si>
    <t xml:space="preserve">1,57 </t>
  </si>
  <si>
    <t>2000*</t>
  </si>
  <si>
    <t>ИЗВЕШТАЈ О СПРОВЕДЕНОЈ ИМУНИЗАЦИЈИ ПРОТИВ ДЕЧИЈЕ ПАРАЛИЗЕ ПО ОКРУЗИМА НА ТЕРИТОРИЈИ РЕПУБЛИКЕ СРБИЈЕ У  2014.ГОДИНИ</t>
  </si>
  <si>
    <t>ИЗВЕШТАЈ О СПРОВЕДЕНОЈ ИМУНИЗАЦИЈИ ПРОТИВ ДЕЧИЈЕ ПАРАЛИЗЕ ПО ОПШТИНАМА У ЦЕНТРАЛНОЈ СРБИЈИ У 2014. ГОДИНИ</t>
  </si>
  <si>
    <t>ИЗВЕШТАЈ О СПРОВЕДЕНОЈ ИМУНИЗАЦИЈИ ПРОТИВ ДЕЧИЈЕ ПАРАЛИЗЕ ПО ОПШТИНАМА У ВОЈВОДИНИ У 2014. ГОДИНИ</t>
  </si>
  <si>
    <t>ИЗВЕШТАЈ О СПРОВЕДЕНОЈ ИМУНИЗАЦИЈИ ПРОТИВ ДЕЧИЈЕ ПАРАЛИЗЕ ПО ОПШТИНАМА НА КОСОВУ И МЕТОХИЈИ У 2014. ГОДИНИ</t>
  </si>
  <si>
    <t>НЕЖЕЉЕНЕ РЕАКЦИЈЕ ПОСЛЕ ИМУНИЗАЦИЈЕ У Р. СРБИЈИ У 2014. ГОДИНИ</t>
  </si>
  <si>
    <t>ИМУНИЗАЦИЈА ПРОТИВ ГРИПА ПРЕМА ЕПИДЕМИОЛОШКИМ И КЛИНИЧКИМ ИНДИКАЦИЈАМА У РЕПУБЛИЦИ СРБИЈИ  У СЕЗОНИ 2014/2015, ПО ОКРУЗИМА</t>
  </si>
  <si>
    <t>ИМУНИЗАЦИЈА ПРОТИВ ГРИПА ПРЕМА УЗРАСТУ У РЕПУБЛИЦИ СРБИЈИ У СЕЗОНИ 2014/2015 ПО ОКРУЗИМА</t>
  </si>
  <si>
    <t>ИМУНИЗАЦИЈА ПРОТИВ БЕСНИЛА  НА ТЕРИТОРИЈИ РЕПУБЛИКЕ СРБИЈЕ У 2014.ГОДИНИ</t>
  </si>
  <si>
    <t>ИМУНИЗАЦИЈА ПРОТИВ ТЕТАНУСА ПОВРЕЂЕНИХ ЛИЦА НА ТЕРИТОРИЈИ РЕПУБЛИКЕ СРБИЈЕ У 2014. ГОДИНИ</t>
  </si>
  <si>
    <t>ИМУНИЗАЦИЈА ПРОТИВ ХЕПАТИТИСА Б  ЕКСПОНИРАНИХ ЛИЦА НА ТЕРИТОРИЈИ РЕПУБЛИКЕ СРБИЈЕ У 2014. ГОДИНИ</t>
  </si>
  <si>
    <t>РEЗУЛТАТИ ТЕСТИРАЊА НА HBsAg У РЕПУБЛИЦИ СРБИЈИ У  2014. ГОДИНИ ПО ОКРУЗИМА</t>
  </si>
  <si>
    <t>ВАКЦИНАЛНИ СТАТУС ОБОЛЕЛИХ ОД ВАКЦИНАМА ПРЕВЕНТАБИЛНИХ БОЛЕСТИ НА ПОДРУЧЈУ  РЕПУБЛИКЕ СРБИЈЕ У 2014. ГОДИНИ</t>
  </si>
  <si>
    <t>ДИСТРИБУЦИЈА И УТРОШАК ВАКЦИНE ПРОТИВ ГРИПА ПО ОКРУЗИМА НА ТЕРИТОРИЈИ РЕПУБЛИКЕ СРБИЈЕ У  2014/2015.ГОДИНИ</t>
  </si>
  <si>
    <t>Дистрибуција и утрошак вакцина (по клиничким индикацијама) по окрузима на територији Републике Србије у 2014. години</t>
  </si>
  <si>
    <t>ДИСТРИБУЦИЈА И УТРОШАК ВАКЦИНА И ИМУНОБИОЛОШКИХ ПРЕПАРАТА (ПО ЕКСПОЗИЦИЈИ)  ПО ОКРУЗИМА НА ТЕРИТОРИЈИ РЕПУБЛИКЕ СРБИЈЕ У  2014.ГОДИНИ</t>
  </si>
  <si>
    <t>ДИСТРИБУЦИЈА И УТРОШАК ВАКЦИНА (ПО ЕКСПОЗИЦИЈИ) И ИМУНОБИОЛОШКИХ ПРЕПАРАТА ПО ОКРУЗИМА НА ТЕРИТОРИЈИ РЕПУБЛИКЕ СРБИЈЕ У  2014.ГОДИНИ</t>
  </si>
  <si>
    <t>ДИСТРИБУЦИЈА И УТРОШАК ВАКЦИНА (ОБАВЕЗНА ИМУНИЗАЦИЈА) ПО ОКРУЗИМА НА ТЕРИТОРИЈИ РЕПУБЛИКЕ СРБИЈЕ У  2014. ГОДИНИ</t>
  </si>
  <si>
    <t>ДИСТРИБУЦИЈА И УТРОШАК ВАКЦИНА (ОБАВЕЗНА ИМУНИЗАЦИЈА) ПО ОКРУЗИМА НА ТЕРИТОРИЈИ РЕПУБЛИКЕ СРБИЈЕ У  2014. ГОДИНИ.</t>
  </si>
  <si>
    <t>ИЗВЕШТАЈ О СПРОВЕДЕНОЈ ИМУНИЗАЦИЈИ ПРОТИВ ТУБЕРКОЛОЗЕ У РЕПУБЛИЦИ СРБИЈИ У  2014. ГОДИНИ</t>
  </si>
  <si>
    <r>
      <t>ИЗВЕШТАЈ О СПРОВЕДЕНОЈ ИМУНИЗАЦИЈИ ПРОТИВ ОБОЉЕЊА ИЗАЗВАНИХ</t>
    </r>
    <r>
      <rPr>
        <b/>
        <i/>
        <sz val="9"/>
        <rFont val="Times New Roman"/>
        <family val="1"/>
      </rPr>
      <t xml:space="preserve"> HAEMOPHILUSOM INFLUENZAE</t>
    </r>
    <r>
      <rPr>
        <b/>
        <sz val="9"/>
        <rFont val="Times New Roman"/>
        <family val="1"/>
      </rPr>
      <t xml:space="preserve"> TIP B И ХЕПАТИТИСА Б ПО ОПШТИНАМА У ВОЈВОДИНИ У 2014. ГОДИНИ</t>
    </r>
  </si>
  <si>
    <r>
      <t>ИЗВЕШТАЈ О СПРОВЕДЕНОЈ ИМУНИЗАЦИЈИ ПРОТИВ ОБОЉЕЊА ИЗАЗВАНИХ</t>
    </r>
    <r>
      <rPr>
        <b/>
        <i/>
        <sz val="10"/>
        <rFont val="Times New Roman"/>
        <family val="1"/>
      </rPr>
      <t xml:space="preserve"> HAEMOPHILUSOM INFLUENZAE TIP B </t>
    </r>
    <r>
      <rPr>
        <b/>
        <sz val="10"/>
        <rFont val="Times New Roman"/>
        <family val="1"/>
      </rPr>
      <t>И ХЕПАТИТИСА Б ПО ОПШТИНАМА У ЦЕНТРAЛНОJ  СРБИЈИ У 2014. ГОДИНИ</t>
    </r>
  </si>
  <si>
    <r>
      <t xml:space="preserve"> ИЗВЕШТАЈ О СПРОВЕДЕНОЈ ИМУНИЗАЦИЈИ ПРОТИВ ОБОЛЕЊА ИЗАЗВАНИХ </t>
    </r>
    <r>
      <rPr>
        <b/>
        <i/>
        <sz val="12"/>
        <rFont val="Times New Roman"/>
        <family val="1"/>
      </rPr>
      <t>Haemophilusom influenzae b</t>
    </r>
    <r>
      <rPr>
        <b/>
        <sz val="12"/>
        <rFont val="Times New Roman"/>
        <family val="1"/>
      </rPr>
      <t xml:space="preserve"> и ХЕПАТИТИСА Б У Р.СРБИЈИ У 2014. ГОДИНИ</t>
    </r>
  </si>
  <si>
    <t xml:space="preserve">      ПРАВОВРЕМЕНОСТ ИМУНИЗАЦИЈОМ MMR вакцином (деца рођена 2012. год. и вакцинисана  са навршених 12 до 15 месеци живота)</t>
  </si>
  <si>
    <t>ИЗВЕШТАЈ О СПРОВЕДЕНОЈ ИМУНИЗАЦИЈИ ПРОТИВ МАЛИХ БОГИЊА, ЗАУШАКА И РУБЕЛЕ И ХЕПАТИТИСА Б ПО ОПШТИНАМА НА КОСОВУ И МЕТОХИЈИ У 2014. ГОДИНИ</t>
  </si>
  <si>
    <t>ИЗВЕШТАЈ О СПРОВЕДЕНОЈ ИМУНИЗАЦИЈИ ПРОТИВ МАЛИХ БОГИЊА, ЗАУШАКА И РУБЕЛЕ  ПО ОПШТИНАМА У ВОЈВОДИНИ У 2014. ГОДИНИ</t>
  </si>
  <si>
    <t>ИЗВЕШТАЈ О СПРОВЕДЕНОЈ ИМУНИЗАЦИЈИ ПРОТИВ МАЛИХ БОГИЊА, ЗАУШАКА И РУБЕЛЕ  ПО ОПШТИНАМА У ЦЕНТРАЛНОЈ СРБИЈИ У 2014. ГОДИНИ</t>
  </si>
  <si>
    <t>ИЗВЕШТАЈ О СПРОВЕДЕНОЈ ИМУНИЗАЦИЈИ ПРОТИВ МАЛИХ БОГИЊА, ЗАУШАКА И РУБЕЛЕ ПО ОКРУЗИМА НА ТЕРИТОРИЈИ РЕПУБЛИКЕ СРБИЈЕ У  2014. ГОДИНИ</t>
  </si>
  <si>
    <t>ИЗВЕШТАЈ О СПРОВЕДЕНОЈ  ИМУНИЗАЦИЈИ ПРОТИВ ДИФТЕРИЈЕ, ТЕТАНУСА И ВЕЛИКОГ КАШЉА ПО ОПШТИНАМА НА КОСОВУ И МЕТОХИЈИ У 2014. ГОДИНИ</t>
  </si>
  <si>
    <t>ИЗВЕШТАЈ О СПРОВЕДЕНОЈ ИМУНИЗАЦИЈИ ПРОТИВ ДИФТЕРИЈЕ, ТЕТАНУСА И ВЕЛИКОГ КАШЉА ПО ОПШТИНАМА У ВОЈВОДИНИ У 2014. ГОДИНИ</t>
  </si>
  <si>
    <t>ИЗВЕШТАЈ О СПРОВЕДЕНОЈ ИМУНИЗАЦИЈИ ПРОТИВ ДИФТЕРИЈЕ, ТЕТАНУСА И ВЕЛИКОГ КАШЉА ПО ОПШТИНАМА У ЦЕНТРAЛНОJ  СРБИЈИ У 2014. ГОДИНИ</t>
  </si>
  <si>
    <t>ИЗВЕШТАЈ О СПРОВЕДЕНОЈ ИМУНИЗАЦИЈИ ПРОТИВ ДИФТЕРИЈЕ, ТЕТАНУСА И ВЕЛИКОГ КАШЉА ПО ОКРУЗИМА НА ТЕРИТОРИЈИ РЕПУБЛИКЕ СРБИЈЕ У 2014. ГОДИНИ</t>
  </si>
  <si>
    <t>Б.Паланка</t>
  </si>
  <si>
    <t>ПРАВОВРЕМЕНОСТ ОПВ ВАКЦИНАЦИЈОМ   (деца рођена 2012. год. и вакцинисана унутар првих 6 месеци живота)</t>
  </si>
  <si>
    <t>Смед.Паланка</t>
  </si>
  <si>
    <t>93.54</t>
  </si>
  <si>
    <t xml:space="preserve">          СТОПА ИНЦИДЕНЦИЈЕ ОД ВАКЦИНАМА ПРЕВЕНТАБИЛНИХ БОЛЕСТИ У НЕКИМ ЕВРОПСКИМ ЗЕМЉАМА, 2006-2013. ГОДИНE</t>
  </si>
  <si>
    <t xml:space="preserve">ОБУХВАТ ОСНОВНИМ ВАКЦИНАМА У НЕКИМ ЕВРОПСКИМ ЗЕМЉАМА У ПЕРИОДУ ОД 2006-2013. ГОДИНЕ </t>
  </si>
  <si>
    <t>РЕЗУЛТАТИ СПРОВЕДЕНИХ ИМУНИЗАЦИЈА (%) У РЕПУБЛИЦИ СРБИЈИ У 2013. И 2014. ГОДИНИ</t>
  </si>
  <si>
    <t>РЕЗУЛТАТИ СПРОВЕДЕНИХ ИМУНИЗАЦИЈА У РЕПУБЛИЦИ СРБИЈИ У  2014. ГОДИНИ</t>
  </si>
  <si>
    <t xml:space="preserve">БОЛЕСТИ КОЈЕ СЕ МОГУ ПРЕВЕНТИРАТИ ВАКЦИНАЦИЈОМ У РЕПУБЛИЦИ СРБИЈИ У ПЕРИОДУ ОД 1998. ДО 2014. ГОДИНЕ </t>
  </si>
  <si>
    <t>2014**</t>
  </si>
  <si>
    <t>КРЕТАЊЕ ДЕЧИЈЕ ПАРАЛИЗЕ У РЕПУБЛИЦИ СРБИЈИ У ПЕРИОДУ ОД 1996. ДО 2014. ГОДИНЕ</t>
  </si>
  <si>
    <t>РЕЗУЛТАТИ СПРОВЕДЕНИХ ИМУНИЗАЦИЈА (%) У РЕПУБЛИЦИ СРБИЈИ У ПЕРИОДУ ОД 2001. ДО 2014.  ГОДИНЕ</t>
  </si>
  <si>
    <t>ПРОЦЕЊЕНИ И ЗВАНИЧАН ОБУХВАТ ИМУНИЗАЦИЈОМ У РЕПУБЛИЦИ СРБИЈИ У 2014. ГОДИНИ</t>
  </si>
  <si>
    <t>живорођени 2012</t>
  </si>
  <si>
    <t>ПРОЦЕЊЕН ОБУХВАТ ИМУНИЗАЦИЈОМ СА DTP1, OPV1  И ММR У РЕПУБЛИЦИ СРБИЈИ ПО OKРУЗИМА У 2014. ГОДИНИ</t>
  </si>
  <si>
    <t>Живорођени 2013</t>
  </si>
  <si>
    <t>ПРОЦЕЊЕН И ЗВАНИЧАН ОБУХВАТ ВАКЦИНАЦИЈОМ СА DTP И ОPV  У РЕПУБЛИЦИ СРБИЈИ ПО ОКРУЗИМА У  2014. ГОДИНИ</t>
  </si>
  <si>
    <t>ВАКЦИНАЦИЈА ПУТНИКА У МЕЂУНАРОДНОМ САОБРАЋАЈУ У 2014. ГОДИНИ</t>
  </si>
  <si>
    <t>BCG</t>
  </si>
  <si>
    <t>MMR ревакцинација 12. г.</t>
  </si>
  <si>
    <t>РЕЗУЛТАТИ СПРОВЕДЕНИХ ИМУНИЗАЦИЈА (%) У РЕПУБЛИЦИ СРБИЈИ У ПЕРИОДУ ОД 2005. ДО 2014.  ГОДИНЕ</t>
  </si>
  <si>
    <t>oktobar</t>
  </si>
  <si>
    <t>avgust/2</t>
  </si>
  <si>
    <t>dec.</t>
  </si>
  <si>
    <t>NOVEMBAR</t>
  </si>
  <si>
    <t>TT /укупно</t>
  </si>
  <si>
    <t>januar</t>
  </si>
  <si>
    <t>avgust 1 i 2</t>
  </si>
  <si>
    <t>СПЕЦИФИЧНЕ СТОПЕ ПРЕМА УЗРАСТУ ОБОЛЕЛИХ, ОД ЗАРАЗНИХ БОЛЕСТИ ПРОТИВ КОЈИХ СЕ СПРОВОДИ ОБАВЕЗНА ИМУНИЗАЦИЈА НА ТЕРИТОРИЈИ РЕПУБЛИКЕ СРБИЈЕ  У 2014.ГОДИНИ</t>
  </si>
  <si>
    <t>3,92</t>
  </si>
  <si>
    <t>0,51</t>
  </si>
  <si>
    <t>0,02</t>
  </si>
  <si>
    <t>2,4</t>
  </si>
  <si>
    <t>МОРТАЛИТЕТ И ЛЕТАЛИТЕТ ОД ТЕТАНУСА ПО УЗРАСТУ У РЕПУБЛИЦИ СРБИЈИ У 2014. ГОДИНИ</t>
  </si>
  <si>
    <t>1,56</t>
  </si>
  <si>
    <t xml:space="preserve">1,08 </t>
  </si>
  <si>
    <t xml:space="preserve">Број случајева и стопе не-полио АФП за период 1995-2014. године на територији Републике Србије </t>
  </si>
  <si>
    <t xml:space="preserve">                                                                                   Година</t>
  </si>
  <si>
    <t>Достигнут циљ у 2014. год.</t>
  </si>
  <si>
    <t>2014</t>
  </si>
  <si>
    <t>16</t>
  </si>
  <si>
    <t>75</t>
  </si>
  <si>
    <t>93,7</t>
  </si>
  <si>
    <t>da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</si>
</sst>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0.0"/>
    <numFmt numFmtId="195" formatCode="0.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;[Red]#,##0"/>
    <numFmt numFmtId="201" formatCode="0.0%"/>
    <numFmt numFmtId="202" formatCode="[$-409]dddd\,\ mmmm\ dd\,\ yyyy"/>
    <numFmt numFmtId="203" formatCode="[$-409]h:mm:ss\ AM/PM"/>
    <numFmt numFmtId="204" formatCode="0.00;[Red]0.00"/>
    <numFmt numFmtId="205" formatCode="#,##0.0;[Red]#,##0.0"/>
  </numFmts>
  <fonts count="7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0"/>
      <name val="HelveticaPlain"/>
      <family val="0"/>
    </font>
    <font>
      <sz val="10"/>
      <color indexed="8"/>
      <name val="Times Roman Cirilica"/>
      <family val="0"/>
    </font>
    <font>
      <b/>
      <sz val="9"/>
      <color indexed="8"/>
      <name val="Times New Roman"/>
      <family val="1"/>
    </font>
    <font>
      <b/>
      <sz val="12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sz val="12"/>
      <name val="CHelv Bold"/>
      <family val="0"/>
    </font>
    <font>
      <sz val="10"/>
      <name val="CHelv Bold"/>
      <family val="0"/>
    </font>
    <font>
      <sz val="11"/>
      <name val="TimesRoman"/>
      <family val="0"/>
    </font>
    <font>
      <u val="single"/>
      <sz val="11"/>
      <name val="TimesRoman"/>
      <family val="0"/>
    </font>
    <font>
      <sz val="11"/>
      <name val="Arial"/>
      <family val="2"/>
    </font>
    <font>
      <sz val="10"/>
      <name val="Times New Roman CE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1" fillId="29" borderId="1" applyNumberFormat="0" applyAlignment="0" applyProtection="0"/>
    <xf numFmtId="0" fontId="72" fillId="0" borderId="6" applyNumberFormat="0" applyFill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4" fillId="26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94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194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94" fontId="4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94" fontId="0" fillId="0" borderId="0" xfId="0" applyNumberFormat="1" applyFont="1" applyAlignment="1">
      <alignment/>
    </xf>
    <xf numFmtId="0" fontId="2" fillId="0" borderId="0" xfId="0" applyFont="1" applyAlignment="1">
      <alignment/>
    </xf>
    <xf numFmtId="194" fontId="2" fillId="0" borderId="0" xfId="0" applyNumberFormat="1" applyFont="1" applyAlignment="1">
      <alignment/>
    </xf>
    <xf numFmtId="19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194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194" fontId="5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194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194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textRotation="90" readingOrder="2"/>
    </xf>
    <xf numFmtId="0" fontId="2" fillId="0" borderId="10" xfId="0" applyFont="1" applyBorder="1" applyAlignment="1">
      <alignment horizontal="center" textRotation="90"/>
    </xf>
    <xf numFmtId="0" fontId="0" fillId="0" borderId="0" xfId="0" applyAlignment="1">
      <alignment textRotation="90"/>
    </xf>
    <xf numFmtId="194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94" fontId="2" fillId="0" borderId="0" xfId="0" applyNumberFormat="1" applyFont="1" applyBorder="1" applyAlignment="1">
      <alignment horizontal="center"/>
    </xf>
    <xf numFmtId="194" fontId="4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/>
    </xf>
    <xf numFmtId="194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textRotation="90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9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94" fontId="2" fillId="0" borderId="19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194" fontId="2" fillId="0" borderId="20" xfId="0" applyNumberFormat="1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194" fontId="2" fillId="0" borderId="13" xfId="0" applyNumberFormat="1" applyFont="1" applyBorder="1" applyAlignment="1">
      <alignment horizontal="center"/>
    </xf>
    <xf numFmtId="0" fontId="4" fillId="0" borderId="15" xfId="0" applyFont="1" applyBorder="1" applyAlignment="1">
      <alignment vertical="top" wrapText="1"/>
    </xf>
    <xf numFmtId="194" fontId="4" fillId="0" borderId="19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29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2" fillId="0" borderId="23" xfId="0" applyFont="1" applyBorder="1" applyAlignment="1">
      <alignment horizontal="center"/>
    </xf>
    <xf numFmtId="0" fontId="5" fillId="0" borderId="31" xfId="0" applyFont="1" applyBorder="1" applyAlignment="1">
      <alignment horizontal="center" textRotation="90" wrapText="1" shrinkToFit="1"/>
    </xf>
    <xf numFmtId="0" fontId="5" fillId="0" borderId="32" xfId="0" applyFont="1" applyBorder="1" applyAlignment="1">
      <alignment horizontal="center" textRotation="90" wrapText="1" shrinkToFit="1"/>
    </xf>
    <xf numFmtId="194" fontId="5" fillId="0" borderId="33" xfId="0" applyNumberFormat="1" applyFont="1" applyBorder="1" applyAlignment="1">
      <alignment horizontal="center" textRotation="90" wrapText="1" shrinkToFit="1"/>
    </xf>
    <xf numFmtId="194" fontId="2" fillId="0" borderId="16" xfId="0" applyNumberFormat="1" applyFont="1" applyBorder="1" applyAlignment="1">
      <alignment horizontal="center"/>
    </xf>
    <xf numFmtId="194" fontId="4" fillId="0" borderId="17" xfId="0" applyNumberFormat="1" applyFont="1" applyBorder="1" applyAlignment="1">
      <alignment horizontal="center" vertical="top" wrapText="1"/>
    </xf>
    <xf numFmtId="194" fontId="2" fillId="0" borderId="11" xfId="0" applyNumberFormat="1" applyFont="1" applyBorder="1" applyAlignment="1">
      <alignment horizontal="center"/>
    </xf>
    <xf numFmtId="194" fontId="4" fillId="0" borderId="16" xfId="0" applyNumberFormat="1" applyFont="1" applyBorder="1" applyAlignment="1">
      <alignment horizontal="center" vertical="top" wrapText="1"/>
    </xf>
    <xf numFmtId="0" fontId="1" fillId="0" borderId="31" xfId="0" applyFont="1" applyBorder="1" applyAlignment="1">
      <alignment/>
    </xf>
    <xf numFmtId="194" fontId="2" fillId="0" borderId="17" xfId="0" applyNumberFormat="1" applyFont="1" applyBorder="1" applyAlignment="1">
      <alignment horizontal="center"/>
    </xf>
    <xf numFmtId="194" fontId="2" fillId="0" borderId="19" xfId="0" applyNumberFormat="1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1" fontId="2" fillId="0" borderId="19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94" fontId="2" fillId="0" borderId="2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3" fillId="0" borderId="37" xfId="0" applyFont="1" applyBorder="1" applyAlignment="1">
      <alignment/>
    </xf>
    <xf numFmtId="0" fontId="13" fillId="0" borderId="37" xfId="0" applyFont="1" applyFill="1" applyBorder="1" applyAlignment="1">
      <alignment/>
    </xf>
    <xf numFmtId="0" fontId="13" fillId="0" borderId="4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1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1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0" fontId="2" fillId="0" borderId="41" xfId="0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0" fontId="2" fillId="0" borderId="42" xfId="0" applyFont="1" applyBorder="1" applyAlignment="1">
      <alignment/>
    </xf>
    <xf numFmtId="0" fontId="1" fillId="0" borderId="13" xfId="0" applyFont="1" applyBorder="1" applyAlignment="1">
      <alignment/>
    </xf>
    <xf numFmtId="194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vertical="center"/>
    </xf>
    <xf numFmtId="1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1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194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/>
    </xf>
    <xf numFmtId="194" fontId="2" fillId="0" borderId="10" xfId="0" applyNumberFormat="1" applyFont="1" applyBorder="1" applyAlignment="1">
      <alignment horizontal="center" vertical="top" wrapText="1"/>
    </xf>
    <xf numFmtId="194" fontId="4" fillId="0" borderId="21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23" fillId="0" borderId="0" xfId="0" applyFont="1" applyBorder="1" applyAlignment="1">
      <alignment horizontal="center" vertical="top" wrapText="1"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194" fontId="19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94" fontId="5" fillId="0" borderId="21" xfId="0" applyNumberFormat="1" applyFont="1" applyBorder="1" applyAlignment="1">
      <alignment horizontal="center" vertical="top" wrapText="1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194" fontId="5" fillId="0" borderId="12" xfId="0" applyNumberFormat="1" applyFont="1" applyBorder="1" applyAlignment="1">
      <alignment horizontal="center" vertical="top" wrapText="1"/>
    </xf>
    <xf numFmtId="0" fontId="2" fillId="0" borderId="4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194" fontId="5" fillId="0" borderId="13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194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4" fontId="9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 wrapText="1"/>
    </xf>
    <xf numFmtId="194" fontId="1" fillId="0" borderId="10" xfId="0" applyNumberFormat="1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" fillId="0" borderId="0" xfId="64" applyFont="1">
      <alignment/>
      <protection/>
    </xf>
    <xf numFmtId="0" fontId="2" fillId="0" borderId="0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/>
    </xf>
    <xf numFmtId="0" fontId="1" fillId="32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8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 vertical="center"/>
    </xf>
    <xf numFmtId="194" fontId="4" fillId="32" borderId="10" xfId="0" applyNumberFormat="1" applyFont="1" applyFill="1" applyBorder="1" applyAlignment="1">
      <alignment horizontal="center" vertical="top" wrapText="1"/>
    </xf>
    <xf numFmtId="0" fontId="13" fillId="0" borderId="41" xfId="0" applyFont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0" xfId="62" applyFont="1" applyBorder="1" applyAlignment="1">
      <alignment/>
      <protection/>
    </xf>
    <xf numFmtId="0" fontId="2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32" borderId="18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194" fontId="1" fillId="32" borderId="10" xfId="0" applyNumberFormat="1" applyFont="1" applyFill="1" applyBorder="1" applyAlignment="1">
      <alignment horizontal="center"/>
    </xf>
    <xf numFmtId="194" fontId="1" fillId="32" borderId="19" xfId="0" applyNumberFormat="1" applyFont="1" applyFill="1" applyBorder="1" applyAlignment="1">
      <alignment horizontal="center"/>
    </xf>
    <xf numFmtId="0" fontId="1" fillId="32" borderId="28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194" fontId="1" fillId="32" borderId="11" xfId="0" applyNumberFormat="1" applyFont="1" applyFill="1" applyBorder="1" applyAlignment="1">
      <alignment horizontal="center"/>
    </xf>
    <xf numFmtId="194" fontId="1" fillId="32" borderId="20" xfId="0" applyNumberFormat="1" applyFont="1" applyFill="1" applyBorder="1" applyAlignment="1">
      <alignment horizontal="center"/>
    </xf>
    <xf numFmtId="194" fontId="5" fillId="32" borderId="10" xfId="0" applyNumberFormat="1" applyFont="1" applyFill="1" applyBorder="1" applyAlignment="1">
      <alignment horizontal="center" vertical="top" wrapText="1"/>
    </xf>
    <xf numFmtId="0" fontId="2" fillId="32" borderId="0" xfId="0" applyFont="1" applyFill="1" applyAlignment="1">
      <alignment/>
    </xf>
    <xf numFmtId="194" fontId="2" fillId="32" borderId="0" xfId="0" applyNumberFormat="1" applyFont="1" applyFill="1" applyAlignment="1">
      <alignment/>
    </xf>
    <xf numFmtId="194" fontId="1" fillId="32" borderId="10" xfId="0" applyNumberFormat="1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194" fontId="1" fillId="32" borderId="15" xfId="0" applyNumberFormat="1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94" fontId="5" fillId="32" borderId="10" xfId="0" applyNumberFormat="1" applyFont="1" applyFill="1" applyBorder="1" applyAlignment="1">
      <alignment horizontal="center" vertical="center" wrapText="1"/>
    </xf>
    <xf numFmtId="194" fontId="5" fillId="32" borderId="19" xfId="0" applyNumberFormat="1" applyFont="1" applyFill="1" applyBorder="1" applyAlignment="1">
      <alignment horizontal="center" vertical="center" wrapText="1"/>
    </xf>
    <xf numFmtId="194" fontId="1" fillId="32" borderId="10" xfId="0" applyNumberFormat="1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194" fontId="5" fillId="32" borderId="11" xfId="0" applyNumberFormat="1" applyFont="1" applyFill="1" applyBorder="1" applyAlignment="1">
      <alignment horizontal="center" vertical="center" wrapText="1"/>
    </xf>
    <xf numFmtId="194" fontId="5" fillId="32" borderId="20" xfId="0" applyNumberFormat="1" applyFont="1" applyFill="1" applyBorder="1" applyAlignment="1">
      <alignment horizontal="center" vertical="center" wrapText="1"/>
    </xf>
    <xf numFmtId="194" fontId="1" fillId="32" borderId="11" xfId="0" applyNumberFormat="1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194" fontId="2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0" fillId="0" borderId="0" xfId="58" applyFont="1">
      <alignment/>
      <protection/>
    </xf>
    <xf numFmtId="0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textRotation="90"/>
    </xf>
    <xf numFmtId="0" fontId="10" fillId="0" borderId="10" xfId="0" applyFont="1" applyBorder="1" applyAlignment="1">
      <alignment/>
    </xf>
    <xf numFmtId="0" fontId="1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wrapText="1"/>
    </xf>
    <xf numFmtId="194" fontId="19" fillId="32" borderId="10" xfId="0" applyNumberFormat="1" applyFont="1" applyFill="1" applyBorder="1" applyAlignment="1">
      <alignment horizontal="center" vertical="top" wrapText="1"/>
    </xf>
    <xf numFmtId="0" fontId="19" fillId="0" borderId="47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2" fillId="0" borderId="12" xfId="0" applyFont="1" applyBorder="1" applyAlignment="1">
      <alignment textRotation="90"/>
    </xf>
    <xf numFmtId="1" fontId="4" fillId="0" borderId="10" xfId="0" applyNumberFormat="1" applyFont="1" applyBorder="1" applyAlignment="1">
      <alignment vertical="top" wrapText="1"/>
    </xf>
    <xf numFmtId="1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textRotation="90"/>
    </xf>
    <xf numFmtId="0" fontId="2" fillId="32" borderId="1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right" vertical="top" wrapText="1"/>
    </xf>
    <xf numFmtId="0" fontId="9" fillId="0" borderId="48" xfId="0" applyFont="1" applyBorder="1" applyAlignment="1">
      <alignment/>
    </xf>
    <xf numFmtId="194" fontId="2" fillId="0" borderId="10" xfId="0" applyNumberFormat="1" applyFont="1" applyFill="1" applyBorder="1" applyAlignment="1">
      <alignment horizontal="center"/>
    </xf>
    <xf numFmtId="194" fontId="9" fillId="0" borderId="10" xfId="0" applyNumberFormat="1" applyFont="1" applyBorder="1" applyAlignment="1">
      <alignment horizontal="right" vertical="top" wrapText="1"/>
    </xf>
    <xf numFmtId="0" fontId="19" fillId="0" borderId="15" xfId="0" applyFont="1" applyBorder="1" applyAlignment="1">
      <alignment horizontal="justify" vertical="top" wrapText="1"/>
    </xf>
    <xf numFmtId="1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2" fontId="1" fillId="32" borderId="10" xfId="0" applyNumberFormat="1" applyFont="1" applyFill="1" applyBorder="1" applyAlignment="1">
      <alignment horizontal="center"/>
    </xf>
    <xf numFmtId="1" fontId="1" fillId="32" borderId="10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5" fillId="32" borderId="10" xfId="0" applyFont="1" applyFill="1" applyBorder="1" applyAlignment="1">
      <alignment horizontal="center" wrapText="1"/>
    </xf>
    <xf numFmtId="194" fontId="19" fillId="0" borderId="10" xfId="0" applyNumberFormat="1" applyFont="1" applyBorder="1" applyAlignment="1">
      <alignment vertical="top" wrapText="1"/>
    </xf>
    <xf numFmtId="0" fontId="9" fillId="0" borderId="21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 wrapText="1"/>
    </xf>
    <xf numFmtId="194" fontId="19" fillId="32" borderId="10" xfId="0" applyNumberFormat="1" applyFont="1" applyFill="1" applyBorder="1" applyAlignment="1">
      <alignment vertical="top" wrapText="1"/>
    </xf>
    <xf numFmtId="0" fontId="9" fillId="0" borderId="49" xfId="0" applyFont="1" applyBorder="1" applyAlignment="1">
      <alignment/>
    </xf>
    <xf numFmtId="0" fontId="9" fillId="0" borderId="12" xfId="0" applyFont="1" applyBorder="1" applyAlignment="1">
      <alignment/>
    </xf>
    <xf numFmtId="194" fontId="5" fillId="32" borderId="10" xfId="0" applyNumberFormat="1" applyFont="1" applyFill="1" applyBorder="1" applyAlignment="1">
      <alignment horizontal="center" wrapText="1"/>
    </xf>
    <xf numFmtId="194" fontId="1" fillId="32" borderId="10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35" xfId="0" applyFont="1" applyBorder="1" applyAlignment="1">
      <alignment/>
    </xf>
    <xf numFmtId="0" fontId="4" fillId="0" borderId="47" xfId="0" applyFont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0" fontId="2" fillId="0" borderId="40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52" xfId="0" applyFont="1" applyBorder="1" applyAlignment="1">
      <alignment vertical="top" wrapText="1"/>
    </xf>
    <xf numFmtId="0" fontId="2" fillId="0" borderId="52" xfId="0" applyFont="1" applyBorder="1" applyAlignment="1">
      <alignment horizontal="center"/>
    </xf>
    <xf numFmtId="194" fontId="4" fillId="0" borderId="12" xfId="0" applyNumberFormat="1" applyFont="1" applyBorder="1" applyAlignment="1">
      <alignment horizontal="center" vertical="top" wrapText="1"/>
    </xf>
    <xf numFmtId="194" fontId="2" fillId="0" borderId="27" xfId="0" applyNumberFormat="1" applyFont="1" applyBorder="1" applyAlignment="1">
      <alignment horizontal="center"/>
    </xf>
    <xf numFmtId="194" fontId="2" fillId="0" borderId="12" xfId="0" applyNumberFormat="1" applyFont="1" applyBorder="1" applyAlignment="1">
      <alignment horizontal="center"/>
    </xf>
    <xf numFmtId="0" fontId="1" fillId="32" borderId="24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194" fontId="1" fillId="32" borderId="16" xfId="0" applyNumberFormat="1" applyFont="1" applyFill="1" applyBorder="1" applyAlignment="1">
      <alignment horizontal="center"/>
    </xf>
    <xf numFmtId="194" fontId="1" fillId="32" borderId="17" xfId="0" applyNumberFormat="1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 vertical="center" wrapText="1"/>
    </xf>
    <xf numFmtId="194" fontId="4" fillId="0" borderId="27" xfId="0" applyNumberFormat="1" applyFont="1" applyBorder="1" applyAlignment="1">
      <alignment horizontal="center" vertical="top" wrapText="1"/>
    </xf>
    <xf numFmtId="0" fontId="5" fillId="32" borderId="16" xfId="0" applyFont="1" applyFill="1" applyBorder="1" applyAlignment="1">
      <alignment horizontal="center" vertical="center" wrapText="1"/>
    </xf>
    <xf numFmtId="194" fontId="5" fillId="32" borderId="16" xfId="0" applyNumberFormat="1" applyFont="1" applyFill="1" applyBorder="1" applyAlignment="1">
      <alignment horizontal="center" vertical="center" wrapText="1"/>
    </xf>
    <xf numFmtId="194" fontId="5" fillId="32" borderId="17" xfId="0" applyNumberFormat="1" applyFont="1" applyFill="1" applyBorder="1" applyAlignment="1">
      <alignment horizontal="center" vertical="center" wrapText="1"/>
    </xf>
    <xf numFmtId="194" fontId="1" fillId="32" borderId="16" xfId="0" applyNumberFormat="1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2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9" fillId="0" borderId="15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5" fillId="0" borderId="55" xfId="0" applyFont="1" applyBorder="1" applyAlignment="1">
      <alignment horizontal="center" textRotation="90" wrapText="1" shrinkToFi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" fillId="32" borderId="38" xfId="0" applyFont="1" applyFill="1" applyBorder="1" applyAlignment="1">
      <alignment vertical="center"/>
    </xf>
    <xf numFmtId="0" fontId="1" fillId="32" borderId="29" xfId="0" applyFont="1" applyFill="1" applyBorder="1" applyAlignment="1">
      <alignment vertical="center"/>
    </xf>
    <xf numFmtId="0" fontId="1" fillId="32" borderId="37" xfId="0" applyFont="1" applyFill="1" applyBorder="1" applyAlignment="1">
      <alignment vertical="center"/>
    </xf>
    <xf numFmtId="0" fontId="1" fillId="32" borderId="22" xfId="0" applyFont="1" applyFill="1" applyBorder="1" applyAlignment="1">
      <alignment vertical="center"/>
    </xf>
    <xf numFmtId="0" fontId="1" fillId="32" borderId="40" xfId="0" applyFont="1" applyFill="1" applyBorder="1" applyAlignment="1">
      <alignment vertical="center"/>
    </xf>
    <xf numFmtId="0" fontId="1" fillId="32" borderId="23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/>
    </xf>
    <xf numFmtId="0" fontId="9" fillId="0" borderId="36" xfId="0" applyFont="1" applyBorder="1" applyAlignment="1">
      <alignment horizontal="center" vertical="center" textRotation="90"/>
    </xf>
    <xf numFmtId="0" fontId="9" fillId="0" borderId="50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0" fillId="0" borderId="57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1" fontId="32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left" vertical="center" wrapText="1"/>
    </xf>
    <xf numFmtId="2" fontId="32" fillId="4" borderId="10" xfId="0" applyNumberFormat="1" applyFont="1" applyFill="1" applyBorder="1" applyAlignment="1">
      <alignment horizontal="center" vertical="center" wrapText="1"/>
    </xf>
    <xf numFmtId="49" fontId="32" fillId="4" borderId="10" xfId="0" applyNumberFormat="1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1" fontId="32" fillId="4" borderId="10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49" fontId="32" fillId="0" borderId="58" xfId="0" applyNumberFormat="1" applyFont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2" fontId="32" fillId="4" borderId="54" xfId="0" applyNumberFormat="1" applyFont="1" applyFill="1" applyBorder="1" applyAlignment="1">
      <alignment horizontal="center" vertical="center" wrapText="1"/>
    </xf>
    <xf numFmtId="2" fontId="32" fillId="4" borderId="13" xfId="0" applyNumberFormat="1" applyFont="1" applyFill="1" applyBorder="1" applyAlignment="1">
      <alignment horizontal="center" vertical="center" wrapText="1"/>
    </xf>
    <xf numFmtId="49" fontId="32" fillId="4" borderId="13" xfId="0" applyNumberFormat="1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17" fillId="0" borderId="10" xfId="0" applyNumberFormat="1" applyFont="1" applyBorder="1" applyAlignment="1">
      <alignment vertical="top" wrapText="1"/>
    </xf>
    <xf numFmtId="0" fontId="3" fillId="32" borderId="10" xfId="0" applyFont="1" applyFill="1" applyBorder="1" applyAlignment="1">
      <alignment horizontal="center"/>
    </xf>
    <xf numFmtId="0" fontId="0" fillId="0" borderId="43" xfId="0" applyFont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44" fontId="0" fillId="0" borderId="0" xfId="44" applyFont="1" applyAlignment="1">
      <alignment/>
    </xf>
    <xf numFmtId="0" fontId="0" fillId="0" borderId="13" xfId="0" applyFont="1" applyBorder="1" applyAlignment="1">
      <alignment/>
    </xf>
    <xf numFmtId="0" fontId="3" fillId="32" borderId="10" xfId="0" applyFont="1" applyFill="1" applyBorder="1" applyAlignment="1">
      <alignment/>
    </xf>
    <xf numFmtId="1" fontId="0" fillId="32" borderId="1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58" xfId="0" applyFont="1" applyBorder="1" applyAlignment="1">
      <alignment/>
    </xf>
    <xf numFmtId="0" fontId="0" fillId="32" borderId="10" xfId="0" applyFont="1" applyFill="1" applyBorder="1" applyAlignment="1">
      <alignment horizontal="right"/>
    </xf>
    <xf numFmtId="0" fontId="0" fillId="0" borderId="47" xfId="0" applyFont="1" applyBorder="1" applyAlignment="1">
      <alignment/>
    </xf>
    <xf numFmtId="0" fontId="17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9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194" fontId="19" fillId="0" borderId="13" xfId="0" applyNumberFormat="1" applyFont="1" applyBorder="1" applyAlignment="1">
      <alignment vertical="top" wrapText="1"/>
    </xf>
    <xf numFmtId="0" fontId="10" fillId="0" borderId="43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18" fillId="0" borderId="10" xfId="0" applyFont="1" applyBorder="1" applyAlignment="1">
      <alignment/>
    </xf>
    <xf numFmtId="194" fontId="19" fillId="0" borderId="13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0" fillId="0" borderId="10" xfId="0" applyFont="1" applyBorder="1" applyAlignment="1">
      <alignment/>
    </xf>
    <xf numFmtId="194" fontId="9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94" fontId="1" fillId="0" borderId="12" xfId="0" applyNumberFormat="1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right"/>
    </xf>
    <xf numFmtId="0" fontId="5" fillId="0" borderId="58" xfId="0" applyFont="1" applyBorder="1" applyAlignment="1">
      <alignment horizontal="center" vertical="top" wrapText="1"/>
    </xf>
    <xf numFmtId="194" fontId="5" fillId="0" borderId="58" xfId="0" applyNumberFormat="1" applyFont="1" applyBorder="1" applyAlignment="1">
      <alignment horizontal="center" vertical="top" wrapText="1"/>
    </xf>
    <xf numFmtId="194" fontId="4" fillId="0" borderId="15" xfId="0" applyNumberFormat="1" applyFont="1" applyBorder="1" applyAlignment="1">
      <alignment horizontal="center" vertical="top" wrapText="1"/>
    </xf>
    <xf numFmtId="194" fontId="2" fillId="0" borderId="15" xfId="0" applyNumberFormat="1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right"/>
    </xf>
    <xf numFmtId="0" fontId="19" fillId="0" borderId="15" xfId="0" applyFont="1" applyBorder="1" applyAlignment="1">
      <alignment horizontal="right" vertical="top" wrapText="1"/>
    </xf>
    <xf numFmtId="0" fontId="19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9" fillId="0" borderId="13" xfId="0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49" xfId="0" applyFont="1" applyBorder="1" applyAlignment="1">
      <alignment horizontal="right" vertical="center"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2" fillId="32" borderId="10" xfId="48" applyFont="1" applyFill="1" applyBorder="1" applyAlignment="1">
      <alignment horizontal="center"/>
    </xf>
    <xf numFmtId="0" fontId="9" fillId="0" borderId="58" xfId="0" applyFont="1" applyBorder="1" applyAlignment="1">
      <alignment/>
    </xf>
    <xf numFmtId="0" fontId="10" fillId="0" borderId="62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34" fillId="0" borderId="10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63" applyFont="1" applyBorder="1" applyAlignment="1">
      <alignment vertical="center"/>
      <protection/>
    </xf>
    <xf numFmtId="0" fontId="0" fillId="0" borderId="5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32" borderId="10" xfId="61" applyFont="1" applyFill="1" applyBorder="1">
      <alignment/>
      <protection/>
    </xf>
    <xf numFmtId="0" fontId="3" fillId="0" borderId="10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2" fillId="0" borderId="25" xfId="0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27" xfId="0" applyNumberFormat="1" applyFont="1" applyBorder="1" applyAlignment="1">
      <alignment/>
    </xf>
    <xf numFmtId="0" fontId="2" fillId="0" borderId="66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94" fontId="4" fillId="0" borderId="2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36" fillId="0" borderId="22" xfId="0" applyFont="1" applyBorder="1" applyAlignment="1">
      <alignment/>
    </xf>
    <xf numFmtId="0" fontId="37" fillId="0" borderId="37" xfId="0" applyFont="1" applyBorder="1" applyAlignment="1">
      <alignment/>
    </xf>
    <xf numFmtId="0" fontId="9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32" borderId="10" xfId="56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" fontId="3" fillId="32" borderId="10" xfId="0" applyNumberFormat="1" applyFont="1" applyFill="1" applyBorder="1" applyAlignment="1">
      <alignment/>
    </xf>
    <xf numFmtId="0" fontId="17" fillId="0" borderId="15" xfId="0" applyFont="1" applyBorder="1" applyAlignment="1">
      <alignment vertical="top" wrapText="1"/>
    </xf>
    <xf numFmtId="0" fontId="17" fillId="0" borderId="47" xfId="0" applyFont="1" applyBorder="1" applyAlignment="1">
      <alignment vertical="top" wrapText="1"/>
    </xf>
    <xf numFmtId="0" fontId="17" fillId="0" borderId="43" xfId="0" applyFont="1" applyBorder="1" applyAlignment="1">
      <alignment vertical="top" wrapText="1"/>
    </xf>
    <xf numFmtId="0" fontId="17" fillId="0" borderId="15" xfId="0" applyNumberFormat="1" applyFont="1" applyBorder="1" applyAlignment="1">
      <alignment horizontal="left" vertical="top"/>
    </xf>
    <xf numFmtId="0" fontId="17" fillId="0" borderId="15" xfId="0" applyNumberFormat="1" applyFont="1" applyBorder="1" applyAlignment="1">
      <alignment vertical="top"/>
    </xf>
    <xf numFmtId="0" fontId="17" fillId="0" borderId="15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2" fillId="0" borderId="53" xfId="0" applyFont="1" applyBorder="1" applyAlignment="1">
      <alignment/>
    </xf>
    <xf numFmtId="1" fontId="2" fillId="0" borderId="13" xfId="0" applyNumberFormat="1" applyFont="1" applyBorder="1" applyAlignment="1">
      <alignment/>
    </xf>
    <xf numFmtId="1" fontId="2" fillId="0" borderId="67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8" fillId="0" borderId="10" xfId="0" applyFont="1" applyBorder="1" applyAlignment="1">
      <alignment/>
    </xf>
    <xf numFmtId="1" fontId="0" fillId="32" borderId="10" xfId="0" applyNumberFormat="1" applyFont="1" applyFill="1" applyBorder="1" applyAlignment="1">
      <alignment horizontal="right"/>
    </xf>
    <xf numFmtId="0" fontId="0" fillId="0" borderId="58" xfId="0" applyFont="1" applyFill="1" applyBorder="1" applyAlignment="1">
      <alignment/>
    </xf>
    <xf numFmtId="0" fontId="39" fillId="0" borderId="10" xfId="0" applyFont="1" applyBorder="1" applyAlignment="1">
      <alignment/>
    </xf>
    <xf numFmtId="0" fontId="38" fillId="32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9" fillId="0" borderId="12" xfId="0" applyFont="1" applyBorder="1" applyAlignment="1">
      <alignment/>
    </xf>
    <xf numFmtId="0" fontId="39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right"/>
    </xf>
    <xf numFmtId="0" fontId="3" fillId="0" borderId="21" xfId="0" applyNumberFormat="1" applyFont="1" applyBorder="1" applyAlignment="1">
      <alignment horizontal="right"/>
    </xf>
    <xf numFmtId="0" fontId="39" fillId="0" borderId="10" xfId="0" applyFont="1" applyBorder="1" applyAlignment="1">
      <alignment horizontal="right"/>
    </xf>
    <xf numFmtId="1" fontId="3" fillId="0" borderId="21" xfId="0" applyNumberFormat="1" applyFont="1" applyBorder="1" applyAlignment="1">
      <alignment/>
    </xf>
    <xf numFmtId="1" fontId="3" fillId="32" borderId="10" xfId="0" applyNumberFormat="1" applyFont="1" applyFill="1" applyBorder="1" applyAlignment="1">
      <alignment horizontal="right"/>
    </xf>
    <xf numFmtId="1" fontId="0" fillId="32" borderId="21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1" fontId="0" fillId="32" borderId="2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 horizontal="right"/>
    </xf>
    <xf numFmtId="1" fontId="3" fillId="32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32" borderId="21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32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10" xfId="61" applyFont="1" applyBorder="1">
      <alignment/>
      <protection/>
    </xf>
    <xf numFmtId="1" fontId="0" fillId="0" borderId="43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0" fontId="40" fillId="0" borderId="10" xfId="0" applyFont="1" applyBorder="1" applyAlignment="1">
      <alignment/>
    </xf>
    <xf numFmtId="1" fontId="0" fillId="0" borderId="47" xfId="0" applyNumberFormat="1" applyFont="1" applyBorder="1" applyAlignment="1">
      <alignment/>
    </xf>
    <xf numFmtId="0" fontId="2" fillId="0" borderId="15" xfId="0" applyNumberFormat="1" applyFont="1" applyBorder="1" applyAlignment="1">
      <alignment horizontal="center"/>
    </xf>
    <xf numFmtId="9" fontId="38" fillId="32" borderId="10" xfId="0" applyNumberFormat="1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2" fillId="0" borderId="21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Continuous" wrapText="1"/>
    </xf>
    <xf numFmtId="9" fontId="0" fillId="33" borderId="62" xfId="0" applyNumberFormat="1" applyFont="1" applyFill="1" applyBorder="1" applyAlignment="1">
      <alignment horizontal="centerContinuous" wrapText="1"/>
    </xf>
    <xf numFmtId="9" fontId="0" fillId="33" borderId="10" xfId="0" applyNumberFormat="1" applyFont="1" applyFill="1" applyBorder="1" applyAlignment="1">
      <alignment horizontal="centerContinuous" wrapText="1"/>
    </xf>
    <xf numFmtId="9" fontId="0" fillId="33" borderId="12" xfId="0" applyNumberFormat="1" applyFont="1" applyFill="1" applyBorder="1" applyAlignment="1">
      <alignment horizontal="centerContinuous" wrapText="1"/>
    </xf>
    <xf numFmtId="0" fontId="2" fillId="0" borderId="49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9" fontId="42" fillId="0" borderId="10" xfId="0" applyNumberFormat="1" applyFont="1" applyFill="1" applyBorder="1" applyAlignment="1">
      <alignment horizontal="centerContinuous" wrapText="1"/>
    </xf>
    <xf numFmtId="9" fontId="3" fillId="0" borderId="10" xfId="0" applyNumberFormat="1" applyFont="1" applyFill="1" applyBorder="1" applyAlignment="1">
      <alignment horizontal="centerContinuous" wrapText="1"/>
    </xf>
    <xf numFmtId="0" fontId="3" fillId="0" borderId="13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1" fontId="3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21" xfId="0" applyFont="1" applyFill="1" applyBorder="1" applyAlignment="1">
      <alignment horizontal="right"/>
    </xf>
    <xf numFmtId="1" fontId="0" fillId="0" borderId="21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41" fillId="32" borderId="58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32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0" fillId="0" borderId="10" xfId="60" applyNumberFormat="1" applyFont="1" applyBorder="1" applyAlignment="1">
      <alignment horizontal="right" vertical="center"/>
      <protection/>
    </xf>
    <xf numFmtId="0" fontId="41" fillId="32" borderId="13" xfId="0" applyFont="1" applyFill="1" applyBorder="1" applyAlignment="1">
      <alignment/>
    </xf>
    <xf numFmtId="0" fontId="0" fillId="0" borderId="10" xfId="0" applyFont="1" applyBorder="1" applyAlignment="1">
      <alignment horizontal="right" vertical="distributed"/>
    </xf>
    <xf numFmtId="0" fontId="41" fillId="0" borderId="21" xfId="0" applyFont="1" applyBorder="1" applyAlignment="1">
      <alignment/>
    </xf>
    <xf numFmtId="0" fontId="0" fillId="0" borderId="68" xfId="0" applyFont="1" applyBorder="1" applyAlignment="1">
      <alignment/>
    </xf>
    <xf numFmtId="0" fontId="41" fillId="0" borderId="10" xfId="0" applyFont="1" applyFill="1" applyBorder="1" applyAlignment="1">
      <alignment horizontal="right"/>
    </xf>
    <xf numFmtId="0" fontId="41" fillId="32" borderId="10" xfId="0" applyFont="1" applyFill="1" applyBorder="1" applyAlignment="1">
      <alignment horizontal="right"/>
    </xf>
    <xf numFmtId="0" fontId="41" fillId="32" borderId="21" xfId="0" applyFont="1" applyFill="1" applyBorder="1" applyAlignment="1">
      <alignment/>
    </xf>
    <xf numFmtId="0" fontId="0" fillId="0" borderId="48" xfId="0" applyFont="1" applyBorder="1" applyAlignment="1">
      <alignment/>
    </xf>
    <xf numFmtId="0" fontId="41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41" fillId="32" borderId="12" xfId="0" applyFont="1" applyFill="1" applyBorder="1" applyAlignment="1">
      <alignment/>
    </xf>
    <xf numFmtId="0" fontId="41" fillId="0" borderId="13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right"/>
    </xf>
    <xf numFmtId="0" fontId="4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41" fillId="0" borderId="10" xfId="0" applyFont="1" applyFill="1" applyBorder="1" applyAlignment="1">
      <alignment/>
    </xf>
    <xf numFmtId="1" fontId="3" fillId="0" borderId="13" xfId="0" applyNumberFormat="1" applyFont="1" applyBorder="1" applyAlignment="1">
      <alignment/>
    </xf>
    <xf numFmtId="9" fontId="0" fillId="32" borderId="10" xfId="0" applyNumberFormat="1" applyFont="1" applyFill="1" applyBorder="1" applyAlignment="1">
      <alignment horizontal="centerContinuous" wrapText="1"/>
    </xf>
    <xf numFmtId="0" fontId="3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6" fontId="3" fillId="0" borderId="10" xfId="0" applyNumberFormat="1" applyFont="1" applyBorder="1" applyAlignment="1">
      <alignment horizontal="centerContinuous" wrapText="1"/>
    </xf>
    <xf numFmtId="0" fontId="3" fillId="0" borderId="15" xfId="0" applyNumberFormat="1" applyFont="1" applyBorder="1" applyAlignment="1">
      <alignment/>
    </xf>
    <xf numFmtId="0" fontId="0" fillId="0" borderId="10" xfId="60" applyFont="1" applyBorder="1" applyAlignment="1">
      <alignment horizontal="right"/>
      <protection/>
    </xf>
    <xf numFmtId="0" fontId="3" fillId="32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61" applyFont="1" applyFill="1" applyBorder="1">
      <alignment/>
      <protection/>
    </xf>
    <xf numFmtId="0" fontId="3" fillId="0" borderId="10" xfId="0" applyNumberFormat="1" applyFont="1" applyBorder="1" applyAlignment="1">
      <alignment/>
    </xf>
    <xf numFmtId="0" fontId="3" fillId="32" borderId="10" xfId="0" applyNumberFormat="1" applyFont="1" applyFill="1" applyBorder="1" applyAlignment="1">
      <alignment/>
    </xf>
    <xf numFmtId="1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9" xfId="0" applyFont="1" applyBorder="1" applyAlignment="1">
      <alignment textRotation="90"/>
    </xf>
    <xf numFmtId="0" fontId="2" fillId="0" borderId="70" xfId="0" applyFont="1" applyBorder="1" applyAlignment="1">
      <alignment textRotation="90"/>
    </xf>
    <xf numFmtId="0" fontId="2" fillId="0" borderId="55" xfId="0" applyFont="1" applyBorder="1" applyAlignment="1">
      <alignment textRotation="90"/>
    </xf>
    <xf numFmtId="0" fontId="2" fillId="0" borderId="71" xfId="0" applyFont="1" applyBorder="1" applyAlignment="1">
      <alignment textRotation="90"/>
    </xf>
    <xf numFmtId="0" fontId="2" fillId="0" borderId="72" xfId="0" applyFont="1" applyBorder="1" applyAlignment="1">
      <alignment textRotation="90"/>
    </xf>
    <xf numFmtId="0" fontId="12" fillId="0" borderId="10" xfId="0" applyFont="1" applyBorder="1" applyAlignment="1">
      <alignment horizontal="left"/>
    </xf>
    <xf numFmtId="49" fontId="17" fillId="0" borderId="13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43" fontId="17" fillId="0" borderId="10" xfId="42" applyFont="1" applyBorder="1" applyAlignment="1">
      <alignment horizontal="center" vertical="center" wrapText="1"/>
    </xf>
    <xf numFmtId="43" fontId="17" fillId="0" borderId="12" xfId="42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194" fontId="17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 textRotation="90"/>
    </xf>
    <xf numFmtId="0" fontId="17" fillId="0" borderId="10" xfId="0" applyFont="1" applyBorder="1" applyAlignment="1">
      <alignment horizontal="right"/>
    </xf>
    <xf numFmtId="0" fontId="2" fillId="0" borderId="18" xfId="57" applyFont="1" applyBorder="1" applyAlignment="1">
      <alignment horizontal="center"/>
      <protection/>
    </xf>
    <xf numFmtId="0" fontId="17" fillId="32" borderId="10" xfId="39" applyFont="1" applyFill="1" applyBorder="1" applyAlignment="1">
      <alignment horizontal="center"/>
    </xf>
    <xf numFmtId="0" fontId="2" fillId="0" borderId="10" xfId="57" applyFont="1" applyBorder="1" applyAlignment="1">
      <alignment horizontal="center"/>
      <protection/>
    </xf>
    <xf numFmtId="0" fontId="2" fillId="0" borderId="25" xfId="57" applyFont="1" applyBorder="1" applyAlignment="1">
      <alignment horizontal="center"/>
      <protection/>
    </xf>
    <xf numFmtId="0" fontId="2" fillId="0" borderId="12" xfId="57" applyFont="1" applyBorder="1" applyAlignment="1">
      <alignment horizontal="center"/>
      <protection/>
    </xf>
    <xf numFmtId="0" fontId="2" fillId="32" borderId="26" xfId="0" applyFont="1" applyFill="1" applyBorder="1" applyAlignment="1">
      <alignment horizontal="center"/>
    </xf>
    <xf numFmtId="0" fontId="2" fillId="32" borderId="69" xfId="0" applyFont="1" applyFill="1" applyBorder="1" applyAlignment="1">
      <alignment horizontal="center"/>
    </xf>
    <xf numFmtId="0" fontId="2" fillId="32" borderId="55" xfId="0" applyFont="1" applyFill="1" applyBorder="1" applyAlignment="1">
      <alignment horizontal="center"/>
    </xf>
    <xf numFmtId="0" fontId="2" fillId="32" borderId="71" xfId="0" applyFont="1" applyFill="1" applyBorder="1" applyAlignment="1">
      <alignment horizontal="center"/>
    </xf>
    <xf numFmtId="0" fontId="2" fillId="32" borderId="70" xfId="0" applyFont="1" applyFill="1" applyBorder="1" applyAlignment="1">
      <alignment horizontal="center"/>
    </xf>
    <xf numFmtId="0" fontId="2" fillId="32" borderId="73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6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/>
    </xf>
    <xf numFmtId="16" fontId="2" fillId="0" borderId="18" xfId="0" applyNumberFormat="1" applyFont="1" applyBorder="1" applyAlignment="1">
      <alignment horizontal="center"/>
    </xf>
    <xf numFmtId="194" fontId="2" fillId="0" borderId="10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" fillId="0" borderId="57" xfId="0" applyFont="1" applyBorder="1" applyAlignment="1">
      <alignment horizontal="center"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32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1" fillId="0" borderId="4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34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left" vertical="center" wrapText="1"/>
    </xf>
    <xf numFmtId="0" fontId="5" fillId="32" borderId="36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28" xfId="0" applyFont="1" applyFill="1" applyBorder="1" applyAlignment="1">
      <alignment horizontal="left" vertical="center" wrapText="1"/>
    </xf>
    <xf numFmtId="0" fontId="5" fillId="32" borderId="42" xfId="0" applyFont="1" applyFill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32" borderId="15" xfId="0" applyFont="1" applyFill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0" xfId="0" applyFont="1" applyBorder="1" applyAlignment="1">
      <alignment wrapText="1"/>
    </xf>
    <xf numFmtId="0" fontId="12" fillId="32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4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32" borderId="10" xfId="0" applyFont="1" applyFill="1" applyBorder="1" applyAlignment="1">
      <alignment horizontal="left"/>
    </xf>
    <xf numFmtId="0" fontId="10" fillId="32" borderId="15" xfId="0" applyFont="1" applyFill="1" applyBorder="1" applyAlignment="1">
      <alignment horizontal="center"/>
    </xf>
    <xf numFmtId="0" fontId="10" fillId="32" borderId="21" xfId="0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2" fillId="0" borderId="34" xfId="0" applyFont="1" applyBorder="1" applyAlignment="1">
      <alignment horizontal="center" vertical="center"/>
    </xf>
    <xf numFmtId="0" fontId="12" fillId="32" borderId="15" xfId="0" applyNumberFormat="1" applyFont="1" applyFill="1" applyBorder="1" applyAlignment="1">
      <alignment horizontal="center"/>
    </xf>
    <xf numFmtId="0" fontId="12" fillId="32" borderId="21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2" fillId="32" borderId="15" xfId="0" applyNumberFormat="1" applyFont="1" applyFill="1" applyBorder="1" applyAlignment="1">
      <alignment horizontal="center" vertical="center"/>
    </xf>
    <xf numFmtId="0" fontId="12" fillId="32" borderId="21" xfId="0" applyNumberFormat="1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 vertical="center"/>
    </xf>
    <xf numFmtId="0" fontId="12" fillId="32" borderId="21" xfId="0" applyFont="1" applyFill="1" applyBorder="1" applyAlignment="1">
      <alignment horizontal="center" vertical="center"/>
    </xf>
    <xf numFmtId="0" fontId="12" fillId="32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0" fontId="1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43" fontId="17" fillId="0" borderId="15" xfId="42" applyFont="1" applyBorder="1" applyAlignment="1">
      <alignment horizontal="center" vertical="center" wrapText="1"/>
    </xf>
    <xf numFmtId="43" fontId="17" fillId="0" borderId="34" xfId="42" applyFont="1" applyBorder="1" applyAlignment="1">
      <alignment horizontal="center" vertical="center" wrapText="1"/>
    </xf>
    <xf numFmtId="43" fontId="17" fillId="0" borderId="21" xfId="42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RZZO PLAN POTREBA  2014 - radna verzija" xfId="61"/>
    <cellStyle name="Normal_Sheet1" xfId="62"/>
    <cellStyle name="Normal_tabela 13a" xfId="63"/>
    <cellStyle name="Normal_tabele izvestaj o imunizaciji godisnji 2010 za dz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21.00390625" style="0" customWidth="1"/>
    <col min="2" max="2" width="14.28125" style="0" customWidth="1"/>
    <col min="3" max="3" width="16.7109375" style="0" customWidth="1"/>
    <col min="4" max="4" width="5.57421875" style="0" bestFit="1" customWidth="1"/>
    <col min="5" max="5" width="15.140625" style="0" customWidth="1"/>
    <col min="6" max="6" width="17.57421875" style="0" bestFit="1" customWidth="1"/>
    <col min="7" max="7" width="9.28125" style="0" customWidth="1"/>
    <col min="8" max="8" width="15.28125" style="0" bestFit="1" customWidth="1"/>
    <col min="9" max="9" width="15.57421875" style="0" customWidth="1"/>
    <col min="10" max="10" width="8.421875" style="0" customWidth="1"/>
  </cols>
  <sheetData>
    <row r="1" spans="1:10" ht="17.25" customHeight="1">
      <c r="A1" s="754" t="s">
        <v>816</v>
      </c>
      <c r="B1" s="754"/>
      <c r="C1" s="754"/>
      <c r="D1" s="754"/>
      <c r="E1" s="754"/>
      <c r="F1" s="754"/>
      <c r="G1" s="754"/>
      <c r="H1" s="754"/>
      <c r="I1" s="754"/>
      <c r="J1" s="754"/>
    </row>
    <row r="2" spans="1:10" ht="17.25" customHeight="1" thickBot="1">
      <c r="A2" s="25" t="s">
        <v>195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4.25" customHeight="1" thickBot="1">
      <c r="A3" s="755" t="s">
        <v>16</v>
      </c>
      <c r="B3" s="757" t="s">
        <v>0</v>
      </c>
      <c r="C3" s="758"/>
      <c r="D3" s="759"/>
      <c r="E3" s="757" t="s">
        <v>1</v>
      </c>
      <c r="F3" s="760"/>
      <c r="G3" s="761"/>
      <c r="H3" s="757" t="s">
        <v>2</v>
      </c>
      <c r="I3" s="760"/>
      <c r="J3" s="761"/>
    </row>
    <row r="4" spans="1:10" ht="15" customHeight="1" thickBot="1">
      <c r="A4" s="756"/>
      <c r="B4" s="170" t="s">
        <v>3</v>
      </c>
      <c r="C4" s="170" t="s">
        <v>4</v>
      </c>
      <c r="D4" s="170" t="s">
        <v>5</v>
      </c>
      <c r="E4" s="170" t="s">
        <v>3</v>
      </c>
      <c r="F4" s="170" t="s">
        <v>4</v>
      </c>
      <c r="G4" s="170" t="s">
        <v>5</v>
      </c>
      <c r="H4" s="170" t="s">
        <v>3</v>
      </c>
      <c r="I4" s="170" t="s">
        <v>4</v>
      </c>
      <c r="J4" s="170" t="s">
        <v>5</v>
      </c>
    </row>
    <row r="5" spans="1:10" ht="15" customHeight="1">
      <c r="A5" s="242" t="s">
        <v>6</v>
      </c>
      <c r="B5" s="82">
        <v>63830</v>
      </c>
      <c r="C5" s="83">
        <v>60655</v>
      </c>
      <c r="D5" s="84">
        <f>+C5/B5*100</f>
        <v>95.02584991383361</v>
      </c>
      <c r="E5" s="82">
        <v>46758</v>
      </c>
      <c r="F5" s="83">
        <v>44205</v>
      </c>
      <c r="G5" s="84">
        <f aca="true" t="shared" si="0" ref="G5:G15">+F5/E5*100</f>
        <v>94.53997176953676</v>
      </c>
      <c r="H5" s="332">
        <v>17072</v>
      </c>
      <c r="I5" s="83">
        <v>16450</v>
      </c>
      <c r="J5" s="84">
        <f>+I5/H5*100</f>
        <v>96.35660731021557</v>
      </c>
    </row>
    <row r="6" spans="1:10" ht="15" customHeight="1">
      <c r="A6" s="133" t="s">
        <v>17</v>
      </c>
      <c r="B6" s="85">
        <v>65601</v>
      </c>
      <c r="C6" s="1">
        <v>59211</v>
      </c>
      <c r="D6" s="86">
        <f aca="true" t="shared" si="1" ref="D6:D15">+C6/B6*100</f>
        <v>90.25929482782274</v>
      </c>
      <c r="E6" s="85">
        <v>48053</v>
      </c>
      <c r="F6" s="1">
        <v>42429</v>
      </c>
      <c r="G6" s="86">
        <f t="shared" si="0"/>
        <v>88.29625621709363</v>
      </c>
      <c r="H6" s="79">
        <v>17548</v>
      </c>
      <c r="I6" s="1">
        <v>16782</v>
      </c>
      <c r="J6" s="86">
        <f aca="true" t="shared" si="2" ref="J6:J15">+I6/H6*100</f>
        <v>95.6348301800775</v>
      </c>
    </row>
    <row r="7" spans="1:10" ht="14.25" customHeight="1">
      <c r="A7" s="133" t="s">
        <v>8</v>
      </c>
      <c r="B7" s="85">
        <v>66169</v>
      </c>
      <c r="C7" s="1">
        <v>63010</v>
      </c>
      <c r="D7" s="86">
        <f t="shared" si="1"/>
        <v>95.22586105275884</v>
      </c>
      <c r="E7" s="85">
        <v>48253</v>
      </c>
      <c r="F7" s="1">
        <v>45598</v>
      </c>
      <c r="G7" s="86">
        <f t="shared" si="0"/>
        <v>94.49775143514393</v>
      </c>
      <c r="H7" s="79">
        <v>17916</v>
      </c>
      <c r="I7" s="1">
        <v>17412</v>
      </c>
      <c r="J7" s="86">
        <f t="shared" si="2"/>
        <v>97.1868720696584</v>
      </c>
    </row>
    <row r="8" spans="1:10" ht="14.25" customHeight="1">
      <c r="A8" s="133" t="s">
        <v>9</v>
      </c>
      <c r="B8" s="85">
        <v>63725</v>
      </c>
      <c r="C8" s="1">
        <v>58886</v>
      </c>
      <c r="D8" s="86">
        <f t="shared" si="1"/>
        <v>92.40643389564535</v>
      </c>
      <c r="E8" s="85">
        <v>45619</v>
      </c>
      <c r="F8" s="1">
        <v>41305</v>
      </c>
      <c r="G8" s="86">
        <f t="shared" si="0"/>
        <v>90.54341392840702</v>
      </c>
      <c r="H8" s="79">
        <v>18106</v>
      </c>
      <c r="I8" s="1">
        <v>17581</v>
      </c>
      <c r="J8" s="86">
        <f t="shared" si="2"/>
        <v>97.10040870429691</v>
      </c>
    </row>
    <row r="9" spans="1:10" ht="14.25" customHeight="1">
      <c r="A9" s="562" t="s">
        <v>572</v>
      </c>
      <c r="B9" s="85"/>
      <c r="C9" s="1"/>
      <c r="D9" s="86"/>
      <c r="E9" s="85"/>
      <c r="F9" s="1"/>
      <c r="G9" s="86"/>
      <c r="H9" s="79"/>
      <c r="I9" s="1"/>
      <c r="J9" s="86"/>
    </row>
    <row r="10" spans="1:10" ht="14.25" customHeight="1">
      <c r="A10" s="133" t="s">
        <v>10</v>
      </c>
      <c r="B10" s="85">
        <v>64275</v>
      </c>
      <c r="C10" s="1">
        <v>61099</v>
      </c>
      <c r="D10" s="86">
        <f t="shared" si="1"/>
        <v>95.05873201089071</v>
      </c>
      <c r="E10" s="85">
        <v>47202</v>
      </c>
      <c r="F10" s="1">
        <v>44644</v>
      </c>
      <c r="G10" s="86">
        <f t="shared" si="0"/>
        <v>94.58073810431762</v>
      </c>
      <c r="H10" s="79">
        <v>17073</v>
      </c>
      <c r="I10" s="1">
        <v>16455</v>
      </c>
      <c r="J10" s="86">
        <f t="shared" si="2"/>
        <v>96.38024951678088</v>
      </c>
    </row>
    <row r="11" spans="1:10" ht="15" customHeight="1">
      <c r="A11" s="133" t="s">
        <v>11</v>
      </c>
      <c r="B11" s="85">
        <v>65663</v>
      </c>
      <c r="C11" s="1">
        <v>59459</v>
      </c>
      <c r="D11" s="86">
        <f t="shared" si="1"/>
        <v>90.55175669707445</v>
      </c>
      <c r="E11" s="79">
        <v>48122</v>
      </c>
      <c r="F11" s="1">
        <v>42679</v>
      </c>
      <c r="G11" s="86">
        <f t="shared" si="0"/>
        <v>88.68916503885956</v>
      </c>
      <c r="H11" s="79">
        <v>17541</v>
      </c>
      <c r="I11" s="1">
        <v>16780</v>
      </c>
      <c r="J11" s="86">
        <f t="shared" si="2"/>
        <v>95.66159283963286</v>
      </c>
    </row>
    <row r="12" spans="1:10" ht="15.75" customHeight="1">
      <c r="A12" s="133" t="s">
        <v>12</v>
      </c>
      <c r="B12" s="85">
        <v>66211</v>
      </c>
      <c r="C12" s="1">
        <v>63096</v>
      </c>
      <c r="D12" s="86">
        <f t="shared" si="1"/>
        <v>95.29534367401186</v>
      </c>
      <c r="E12" s="85">
        <v>48250</v>
      </c>
      <c r="F12" s="1">
        <v>45680</v>
      </c>
      <c r="G12" s="86">
        <f t="shared" si="0"/>
        <v>94.67357512953369</v>
      </c>
      <c r="H12" s="79">
        <v>17961</v>
      </c>
      <c r="I12" s="1">
        <v>17416</v>
      </c>
      <c r="J12" s="86">
        <f t="shared" si="2"/>
        <v>96.96564779243917</v>
      </c>
    </row>
    <row r="13" spans="1:10" ht="15" customHeight="1">
      <c r="A13" s="133" t="s">
        <v>13</v>
      </c>
      <c r="B13" s="85">
        <v>63625</v>
      </c>
      <c r="C13" s="1">
        <v>58053</v>
      </c>
      <c r="D13" s="86">
        <f t="shared" si="1"/>
        <v>91.24243614931238</v>
      </c>
      <c r="E13" s="85">
        <v>45520</v>
      </c>
      <c r="F13" s="1">
        <v>40479</v>
      </c>
      <c r="G13" s="86">
        <f t="shared" si="0"/>
        <v>88.92574692442882</v>
      </c>
      <c r="H13" s="85">
        <v>18105</v>
      </c>
      <c r="I13" s="1">
        <v>17574</v>
      </c>
      <c r="J13" s="86">
        <f t="shared" si="2"/>
        <v>97.06710853355428</v>
      </c>
    </row>
    <row r="14" spans="1:10" ht="15.75" customHeight="1">
      <c r="A14" s="133" t="s">
        <v>14</v>
      </c>
      <c r="B14" s="85">
        <v>67085</v>
      </c>
      <c r="C14" s="1">
        <v>57545</v>
      </c>
      <c r="D14" s="86">
        <f t="shared" si="1"/>
        <v>85.7792352985019</v>
      </c>
      <c r="E14" s="85">
        <v>47640</v>
      </c>
      <c r="F14" s="1">
        <v>40804</v>
      </c>
      <c r="G14" s="86">
        <f t="shared" si="0"/>
        <v>85.65071368597818</v>
      </c>
      <c r="H14" s="79">
        <v>19445</v>
      </c>
      <c r="I14" s="1">
        <v>16741</v>
      </c>
      <c r="J14" s="86">
        <f t="shared" si="2"/>
        <v>86.09411159681152</v>
      </c>
    </row>
    <row r="15" spans="1:10" ht="15" customHeight="1">
      <c r="A15" s="133" t="s">
        <v>227</v>
      </c>
      <c r="B15" s="85">
        <v>69441</v>
      </c>
      <c r="C15" s="1">
        <v>61960</v>
      </c>
      <c r="D15" s="86">
        <f t="shared" si="1"/>
        <v>89.22682565055227</v>
      </c>
      <c r="E15" s="85">
        <v>49363</v>
      </c>
      <c r="F15" s="1">
        <v>44047</v>
      </c>
      <c r="G15" s="86">
        <f t="shared" si="0"/>
        <v>89.23080039705853</v>
      </c>
      <c r="H15" s="79">
        <v>20078</v>
      </c>
      <c r="I15" s="1">
        <v>17913</v>
      </c>
      <c r="J15" s="86">
        <f t="shared" si="2"/>
        <v>89.21705349138361</v>
      </c>
    </row>
    <row r="16" spans="1:10" ht="15.75" customHeight="1">
      <c r="A16" s="134" t="s">
        <v>228</v>
      </c>
      <c r="B16" s="85">
        <v>64113</v>
      </c>
      <c r="C16" s="1">
        <v>60225</v>
      </c>
      <c r="D16" s="86">
        <f>+C16/B16*100</f>
        <v>93.93570726685697</v>
      </c>
      <c r="E16" s="85">
        <v>47046</v>
      </c>
      <c r="F16" s="1">
        <v>43800</v>
      </c>
      <c r="G16" s="86">
        <f>+F16/E16*100</f>
        <v>93.10036985078433</v>
      </c>
      <c r="H16" s="85">
        <v>17067</v>
      </c>
      <c r="I16" s="1">
        <v>16425</v>
      </c>
      <c r="J16" s="86">
        <f>+I16/H16*100</f>
        <v>96.23835471963437</v>
      </c>
    </row>
    <row r="17" spans="1:10" ht="15.75" customHeight="1">
      <c r="A17" s="134" t="s">
        <v>229</v>
      </c>
      <c r="B17" s="85">
        <v>69377</v>
      </c>
      <c r="C17" s="1">
        <v>54202</v>
      </c>
      <c r="D17" s="86">
        <f>+C17/B17*100</f>
        <v>78.12675670611297</v>
      </c>
      <c r="E17" s="85">
        <v>50379</v>
      </c>
      <c r="F17" s="1">
        <v>37103</v>
      </c>
      <c r="G17" s="86">
        <f>+F17/E17*100</f>
        <v>73.64775005458624</v>
      </c>
      <c r="H17" s="79">
        <v>18998</v>
      </c>
      <c r="I17" s="1">
        <v>17099</v>
      </c>
      <c r="J17" s="86">
        <f>+I17/H17*100</f>
        <v>90.00421096957575</v>
      </c>
    </row>
    <row r="18" spans="1:10" ht="13.5" thickBot="1">
      <c r="A18" s="135" t="s">
        <v>199</v>
      </c>
      <c r="B18" s="243">
        <v>64460</v>
      </c>
      <c r="C18" s="3">
        <v>61363</v>
      </c>
      <c r="D18" s="88">
        <f>+C18/B18*100</f>
        <v>95.19547005895129</v>
      </c>
      <c r="E18" s="243">
        <v>47387</v>
      </c>
      <c r="F18" s="3">
        <v>44924</v>
      </c>
      <c r="G18" s="88">
        <f>+F18/E18*100</f>
        <v>94.80237195855403</v>
      </c>
      <c r="H18" s="333">
        <v>17073</v>
      </c>
      <c r="I18" s="3">
        <v>16439</v>
      </c>
      <c r="J18" s="88">
        <f>+I18/H18*100</f>
        <v>96.28653429391437</v>
      </c>
    </row>
    <row r="19" spans="1:10" ht="12.7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" customHeight="1">
      <c r="A20" s="235"/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2.75">
      <c r="A21" s="15"/>
      <c r="B21" s="15"/>
      <c r="C21" s="15"/>
      <c r="D21" s="24"/>
      <c r="E21" s="15"/>
      <c r="F21" s="15"/>
      <c r="G21" s="15"/>
      <c r="H21" s="15"/>
      <c r="I21" s="15"/>
      <c r="J21" s="15"/>
    </row>
  </sheetData>
  <sheetProtection/>
  <mergeCells count="5">
    <mergeCell ref="A1:J1"/>
    <mergeCell ref="A3:A4"/>
    <mergeCell ref="B3:D3"/>
    <mergeCell ref="E3:G3"/>
    <mergeCell ref="H3:J3"/>
  </mergeCells>
  <printOptions horizontalCentered="1" verticalCentered="1"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5.140625" style="0" customWidth="1"/>
    <col min="2" max="2" width="13.8515625" style="0" customWidth="1"/>
    <col min="7" max="7" width="9.28125" style="0" customWidth="1"/>
  </cols>
  <sheetData>
    <row r="1" spans="1:14" ht="12.75">
      <c r="A1" s="812" t="s">
        <v>781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</row>
    <row r="2" spans="1:14" ht="12.75">
      <c r="A2" s="812"/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</row>
    <row r="3" spans="1:14" ht="12.75">
      <c r="A3" s="15"/>
      <c r="B3" s="15" t="s">
        <v>201</v>
      </c>
      <c r="C3" s="15"/>
      <c r="D3" s="15"/>
      <c r="E3" s="16"/>
      <c r="F3" s="15"/>
      <c r="G3" s="15"/>
      <c r="H3" s="16"/>
      <c r="I3" s="15"/>
      <c r="J3" s="15"/>
      <c r="K3" s="16"/>
      <c r="L3" s="15"/>
      <c r="M3" s="15"/>
      <c r="N3" s="16"/>
    </row>
    <row r="4" spans="1:14" ht="12.75">
      <c r="A4" s="813" t="s">
        <v>59</v>
      </c>
      <c r="B4" s="792" t="s">
        <v>178</v>
      </c>
      <c r="C4" s="792" t="s">
        <v>174</v>
      </c>
      <c r="D4" s="792"/>
      <c r="E4" s="792"/>
      <c r="F4" s="792" t="s">
        <v>175</v>
      </c>
      <c r="G4" s="792"/>
      <c r="H4" s="792"/>
      <c r="I4" s="792" t="s">
        <v>177</v>
      </c>
      <c r="J4" s="792"/>
      <c r="K4" s="792"/>
      <c r="L4" s="792" t="s">
        <v>176</v>
      </c>
      <c r="M4" s="792"/>
      <c r="N4" s="792"/>
    </row>
    <row r="5" spans="1:14" ht="12.75">
      <c r="A5" s="813"/>
      <c r="B5" s="792"/>
      <c r="C5" s="175" t="s">
        <v>69</v>
      </c>
      <c r="D5" s="175" t="s">
        <v>70</v>
      </c>
      <c r="E5" s="176" t="s">
        <v>5</v>
      </c>
      <c r="F5" s="175" t="s">
        <v>69</v>
      </c>
      <c r="G5" s="175" t="s">
        <v>71</v>
      </c>
      <c r="H5" s="176" t="s">
        <v>5</v>
      </c>
      <c r="I5" s="175" t="s">
        <v>69</v>
      </c>
      <c r="J5" s="175" t="s">
        <v>71</v>
      </c>
      <c r="K5" s="176" t="s">
        <v>5</v>
      </c>
      <c r="L5" s="175" t="s">
        <v>69</v>
      </c>
      <c r="M5" s="175" t="s">
        <v>71</v>
      </c>
      <c r="N5" s="176" t="s">
        <v>5</v>
      </c>
    </row>
    <row r="6" spans="1:14" ht="12.75">
      <c r="A6" s="11">
        <v>1</v>
      </c>
      <c r="B6" s="8" t="s">
        <v>595</v>
      </c>
      <c r="C6" s="1">
        <v>639</v>
      </c>
      <c r="D6" s="1">
        <v>625</v>
      </c>
      <c r="E6" s="282">
        <f aca="true" t="shared" si="0" ref="E6:E17">+D6/C6*100</f>
        <v>97.80907668231612</v>
      </c>
      <c r="F6" s="1">
        <v>205</v>
      </c>
      <c r="G6" s="1">
        <v>167</v>
      </c>
      <c r="H6" s="282">
        <f aca="true" t="shared" si="1" ref="H6:H17">+G6/F6*100</f>
        <v>81.46341463414633</v>
      </c>
      <c r="I6" s="1">
        <v>180</v>
      </c>
      <c r="J6" s="1">
        <v>165</v>
      </c>
      <c r="K6" s="282">
        <f aca="true" t="shared" si="2" ref="K6:K18">+J6/I6*100</f>
        <v>91.66666666666666</v>
      </c>
      <c r="L6" s="1">
        <v>180</v>
      </c>
      <c r="M6" s="1">
        <v>162</v>
      </c>
      <c r="N6" s="282">
        <f>+M6/L6*100</f>
        <v>90</v>
      </c>
    </row>
    <row r="7" spans="1:14" ht="12.75">
      <c r="A7" s="11">
        <v>2</v>
      </c>
      <c r="B7" s="8" t="s">
        <v>78</v>
      </c>
      <c r="C7" s="1">
        <v>76</v>
      </c>
      <c r="D7" s="1">
        <v>74</v>
      </c>
      <c r="E7" s="282">
        <f t="shared" si="0"/>
        <v>97.36842105263158</v>
      </c>
      <c r="F7" s="1">
        <v>80</v>
      </c>
      <c r="G7" s="1">
        <v>77</v>
      </c>
      <c r="H7" s="282">
        <f t="shared" si="1"/>
        <v>96.25</v>
      </c>
      <c r="I7" s="1">
        <v>70</v>
      </c>
      <c r="J7" s="1">
        <v>70</v>
      </c>
      <c r="K7" s="282">
        <f t="shared" si="2"/>
        <v>100</v>
      </c>
      <c r="L7" s="1">
        <v>86</v>
      </c>
      <c r="M7" s="1">
        <v>85</v>
      </c>
      <c r="N7" s="282">
        <f aca="true" t="shared" si="3" ref="N7:N17">+M7/L7*100</f>
        <v>98.83720930232558</v>
      </c>
    </row>
    <row r="8" spans="1:14" ht="14.25" customHeight="1">
      <c r="A8" s="11">
        <v>3</v>
      </c>
      <c r="B8" s="8" t="s">
        <v>77</v>
      </c>
      <c r="C8" s="1">
        <v>71</v>
      </c>
      <c r="D8" s="1">
        <v>68</v>
      </c>
      <c r="E8" s="282">
        <f t="shared" si="0"/>
        <v>95.77464788732394</v>
      </c>
      <c r="F8" s="1">
        <v>66</v>
      </c>
      <c r="G8" s="1">
        <v>63</v>
      </c>
      <c r="H8" s="282">
        <f t="shared" si="1"/>
        <v>95.45454545454545</v>
      </c>
      <c r="I8" s="1">
        <v>66</v>
      </c>
      <c r="J8" s="1">
        <v>65</v>
      </c>
      <c r="K8" s="282">
        <f t="shared" si="2"/>
        <v>98.48484848484848</v>
      </c>
      <c r="L8" s="1">
        <v>79</v>
      </c>
      <c r="M8" s="1">
        <v>77</v>
      </c>
      <c r="N8" s="282">
        <f t="shared" si="3"/>
        <v>97.46835443037975</v>
      </c>
    </row>
    <row r="9" spans="1:14" ht="12.75">
      <c r="A9" s="11">
        <v>4</v>
      </c>
      <c r="B9" s="8" t="s">
        <v>75</v>
      </c>
      <c r="C9" s="1">
        <v>174</v>
      </c>
      <c r="D9" s="1">
        <v>173</v>
      </c>
      <c r="E9" s="282">
        <f t="shared" si="0"/>
        <v>99.42528735632183</v>
      </c>
      <c r="F9" s="1">
        <v>164</v>
      </c>
      <c r="G9" s="1">
        <v>161</v>
      </c>
      <c r="H9" s="282">
        <f t="shared" si="1"/>
        <v>98.17073170731707</v>
      </c>
      <c r="I9" s="1">
        <v>154</v>
      </c>
      <c r="J9" s="1">
        <v>152</v>
      </c>
      <c r="K9" s="282">
        <f t="shared" si="2"/>
        <v>98.7012987012987</v>
      </c>
      <c r="L9" s="1">
        <v>168</v>
      </c>
      <c r="M9" s="1">
        <v>167</v>
      </c>
      <c r="N9" s="282">
        <f t="shared" si="3"/>
        <v>99.40476190476191</v>
      </c>
    </row>
    <row r="10" spans="1:14" ht="14.25" customHeight="1">
      <c r="A10" s="11">
        <v>5</v>
      </c>
      <c r="B10" s="8" t="s">
        <v>73</v>
      </c>
      <c r="C10" s="1">
        <v>160</v>
      </c>
      <c r="D10" s="1">
        <v>153</v>
      </c>
      <c r="E10" s="282">
        <f t="shared" si="0"/>
        <v>95.625</v>
      </c>
      <c r="F10" s="1">
        <v>176</v>
      </c>
      <c r="G10" s="1">
        <v>170</v>
      </c>
      <c r="H10" s="282">
        <f t="shared" si="1"/>
        <v>96.5909090909091</v>
      </c>
      <c r="I10" s="1">
        <v>161</v>
      </c>
      <c r="J10" s="1">
        <v>153</v>
      </c>
      <c r="K10" s="282">
        <f t="shared" si="2"/>
        <v>95.03105590062113</v>
      </c>
      <c r="L10" s="1">
        <v>121</v>
      </c>
      <c r="M10" s="1">
        <v>111</v>
      </c>
      <c r="N10" s="282">
        <f t="shared" si="3"/>
        <v>91.73553719008265</v>
      </c>
    </row>
    <row r="11" spans="1:14" ht="13.5" customHeight="1">
      <c r="A11" s="11">
        <v>6</v>
      </c>
      <c r="B11" s="8" t="s">
        <v>76</v>
      </c>
      <c r="C11" s="1">
        <v>229</v>
      </c>
      <c r="D11" s="1">
        <v>207</v>
      </c>
      <c r="E11" s="282">
        <f t="shared" si="0"/>
        <v>90.39301310043668</v>
      </c>
      <c r="F11" s="1">
        <v>93</v>
      </c>
      <c r="G11" s="1">
        <v>68</v>
      </c>
      <c r="H11" s="282">
        <f t="shared" si="1"/>
        <v>73.11827956989248</v>
      </c>
      <c r="I11" s="1">
        <v>128</v>
      </c>
      <c r="J11" s="1">
        <v>85</v>
      </c>
      <c r="K11" s="282">
        <f t="shared" si="2"/>
        <v>66.40625</v>
      </c>
      <c r="L11" s="1">
        <v>129</v>
      </c>
      <c r="M11" s="1">
        <v>102</v>
      </c>
      <c r="N11" s="282"/>
    </row>
    <row r="12" spans="1:14" ht="13.5" customHeight="1">
      <c r="A12" s="11">
        <v>7</v>
      </c>
      <c r="B12" s="8" t="s">
        <v>74</v>
      </c>
      <c r="C12" s="1">
        <v>100</v>
      </c>
      <c r="D12" s="1">
        <v>98</v>
      </c>
      <c r="E12" s="282">
        <f t="shared" si="0"/>
        <v>98</v>
      </c>
      <c r="F12" s="1">
        <v>40</v>
      </c>
      <c r="G12" s="1">
        <v>37</v>
      </c>
      <c r="H12" s="282">
        <f t="shared" si="1"/>
        <v>92.5</v>
      </c>
      <c r="I12" s="1">
        <v>7</v>
      </c>
      <c r="J12" s="1">
        <v>7</v>
      </c>
      <c r="K12" s="282">
        <f t="shared" si="2"/>
        <v>100</v>
      </c>
      <c r="L12" s="1">
        <v>36</v>
      </c>
      <c r="M12" s="1">
        <v>36</v>
      </c>
      <c r="N12" s="282">
        <f t="shared" si="3"/>
        <v>100</v>
      </c>
    </row>
    <row r="13" spans="1:14" ht="13.5" customHeight="1">
      <c r="A13" s="11">
        <v>8</v>
      </c>
      <c r="B13" s="8" t="s">
        <v>291</v>
      </c>
      <c r="C13" s="1">
        <v>66</v>
      </c>
      <c r="D13" s="1">
        <v>65</v>
      </c>
      <c r="E13" s="282">
        <f t="shared" si="0"/>
        <v>98.48484848484848</v>
      </c>
      <c r="F13" s="1">
        <v>75</v>
      </c>
      <c r="G13" s="1">
        <v>74</v>
      </c>
      <c r="H13" s="282">
        <f t="shared" si="1"/>
        <v>98.66666666666667</v>
      </c>
      <c r="I13" s="1">
        <v>70</v>
      </c>
      <c r="J13" s="1">
        <v>69</v>
      </c>
      <c r="K13" s="282">
        <f t="shared" si="2"/>
        <v>98.57142857142858</v>
      </c>
      <c r="L13" s="1">
        <v>92</v>
      </c>
      <c r="M13" s="1">
        <v>91</v>
      </c>
      <c r="N13" s="282">
        <f t="shared" si="3"/>
        <v>98.91304347826086</v>
      </c>
    </row>
    <row r="14" spans="1:14" ht="12.75" customHeight="1">
      <c r="A14" s="11">
        <v>9</v>
      </c>
      <c r="B14" s="8" t="s">
        <v>72</v>
      </c>
      <c r="C14" s="1">
        <v>109</v>
      </c>
      <c r="D14" s="1">
        <v>91</v>
      </c>
      <c r="E14" s="282">
        <f t="shared" si="0"/>
        <v>83.4862385321101</v>
      </c>
      <c r="F14" s="1">
        <v>83</v>
      </c>
      <c r="G14" s="1">
        <v>85</v>
      </c>
      <c r="H14" s="282">
        <f t="shared" si="1"/>
        <v>102.40963855421687</v>
      </c>
      <c r="I14" s="1">
        <v>103</v>
      </c>
      <c r="J14" s="1">
        <v>100</v>
      </c>
      <c r="K14" s="282">
        <f t="shared" si="2"/>
        <v>97.0873786407767</v>
      </c>
      <c r="L14" s="1">
        <v>96</v>
      </c>
      <c r="M14" s="1">
        <v>96</v>
      </c>
      <c r="N14" s="282">
        <f t="shared" si="3"/>
        <v>100</v>
      </c>
    </row>
    <row r="15" spans="1:14" ht="12.75">
      <c r="A15" s="11">
        <v>10</v>
      </c>
      <c r="B15" s="8" t="s">
        <v>292</v>
      </c>
      <c r="C15" s="1">
        <v>15</v>
      </c>
      <c r="D15" s="1">
        <v>15</v>
      </c>
      <c r="E15" s="282">
        <f t="shared" si="0"/>
        <v>100</v>
      </c>
      <c r="F15" s="1">
        <v>16</v>
      </c>
      <c r="G15" s="1">
        <v>16</v>
      </c>
      <c r="H15" s="282">
        <f t="shared" si="1"/>
        <v>100</v>
      </c>
      <c r="I15" s="1">
        <v>15</v>
      </c>
      <c r="J15" s="1">
        <v>15</v>
      </c>
      <c r="K15" s="282">
        <f t="shared" si="2"/>
        <v>100</v>
      </c>
      <c r="L15" s="1">
        <v>13</v>
      </c>
      <c r="M15" s="1">
        <v>13</v>
      </c>
      <c r="N15" s="282">
        <f t="shared" si="3"/>
        <v>100</v>
      </c>
    </row>
    <row r="16" spans="1:14" ht="12.75">
      <c r="A16" s="11">
        <v>11</v>
      </c>
      <c r="B16" s="8" t="s">
        <v>293</v>
      </c>
      <c r="C16" s="1">
        <v>8</v>
      </c>
      <c r="D16" s="1">
        <v>8</v>
      </c>
      <c r="E16" s="282">
        <f t="shared" si="0"/>
        <v>100</v>
      </c>
      <c r="F16" s="1">
        <v>9</v>
      </c>
      <c r="G16" s="1">
        <v>9</v>
      </c>
      <c r="H16" s="282">
        <f t="shared" si="1"/>
        <v>100</v>
      </c>
      <c r="I16" s="1">
        <v>9</v>
      </c>
      <c r="J16" s="1">
        <v>6</v>
      </c>
      <c r="K16" s="282">
        <f t="shared" si="2"/>
        <v>66.66666666666666</v>
      </c>
      <c r="L16" s="1">
        <f>1+15</f>
        <v>16</v>
      </c>
      <c r="M16" s="1">
        <f>1+15</f>
        <v>16</v>
      </c>
      <c r="N16" s="282">
        <v>0</v>
      </c>
    </row>
    <row r="17" spans="1:14" ht="13.5" customHeight="1">
      <c r="A17" s="11">
        <v>12</v>
      </c>
      <c r="B17" s="8" t="s">
        <v>304</v>
      </c>
      <c r="C17" s="1">
        <v>217</v>
      </c>
      <c r="D17" s="1">
        <v>202</v>
      </c>
      <c r="E17" s="282">
        <f t="shared" si="0"/>
        <v>93.08755760368663</v>
      </c>
      <c r="F17" s="1">
        <v>221</v>
      </c>
      <c r="G17" s="1">
        <v>204</v>
      </c>
      <c r="H17" s="282">
        <f t="shared" si="1"/>
        <v>92.3076923076923</v>
      </c>
      <c r="I17" s="1">
        <v>228</v>
      </c>
      <c r="J17" s="1">
        <v>147</v>
      </c>
      <c r="K17" s="282">
        <f t="shared" si="2"/>
        <v>64.47368421052632</v>
      </c>
      <c r="L17" s="8"/>
      <c r="M17" s="8"/>
      <c r="N17" s="282" t="e">
        <f t="shared" si="3"/>
        <v>#DIV/0!</v>
      </c>
    </row>
    <row r="18" spans="1:14" ht="16.5" customHeight="1">
      <c r="A18" s="811" t="s">
        <v>79</v>
      </c>
      <c r="B18" s="811"/>
      <c r="C18" s="317">
        <f>SUM(C6:C17)</f>
        <v>1864</v>
      </c>
      <c r="D18" s="317">
        <f>SUM(D6:D17)</f>
        <v>1779</v>
      </c>
      <c r="E18" s="326">
        <f>+D18/C18*100</f>
        <v>95.43991416309014</v>
      </c>
      <c r="F18" s="317">
        <f>SUM(F6:F17)</f>
        <v>1228</v>
      </c>
      <c r="G18" s="317">
        <f>SUM(G6:G17)</f>
        <v>1131</v>
      </c>
      <c r="H18" s="325">
        <f>+G18/F18*100</f>
        <v>92.10097719869707</v>
      </c>
      <c r="I18" s="317">
        <f>SUM(I6:I17)</f>
        <v>1191</v>
      </c>
      <c r="J18" s="317">
        <f>SUM(J6:J17)</f>
        <v>1034</v>
      </c>
      <c r="K18" s="326">
        <f t="shared" si="2"/>
        <v>86.81780016792612</v>
      </c>
      <c r="L18" s="317">
        <f>SUM(L6:L17)</f>
        <v>1016</v>
      </c>
      <c r="M18" s="317">
        <f>SUM(M6:M17)</f>
        <v>956</v>
      </c>
      <c r="N18" s="325">
        <f>+M18/L18*100</f>
        <v>94.09448818897637</v>
      </c>
    </row>
    <row r="19" ht="12.75">
      <c r="B19" s="62"/>
    </row>
    <row r="22" ht="12.75" customHeight="1"/>
  </sheetData>
  <sheetProtection/>
  <mergeCells count="8">
    <mergeCell ref="A18:B18"/>
    <mergeCell ref="A1:N2"/>
    <mergeCell ref="A4:A5"/>
    <mergeCell ref="B4:B5"/>
    <mergeCell ref="C4:E4"/>
    <mergeCell ref="F4:H4"/>
    <mergeCell ref="I4:K4"/>
    <mergeCell ref="L4:N4"/>
  </mergeCells>
  <printOptions horizontalCentered="1" verticalCentered="1"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1"/>
  <sheetViews>
    <sheetView zoomScale="75" zoomScaleNormal="75" zoomScalePageLayoutView="0" workbookViewId="0" topLeftCell="A52">
      <selection activeCell="L43" sqref="L43"/>
    </sheetView>
  </sheetViews>
  <sheetFormatPr defaultColWidth="9.140625" defaultRowHeight="12.75"/>
  <cols>
    <col min="1" max="1" width="5.00390625" style="0" customWidth="1"/>
    <col min="2" max="2" width="17.28125" style="0" customWidth="1"/>
    <col min="3" max="3" width="14.140625" style="0" customWidth="1"/>
    <col min="4" max="4" width="8.8515625" style="0" customWidth="1"/>
    <col min="5" max="5" width="8.7109375" style="0" customWidth="1"/>
    <col min="6" max="6" width="8.00390625" style="0" customWidth="1"/>
    <col min="7" max="7" width="9.28125" style="0" customWidth="1"/>
    <col min="8" max="8" width="6.140625" style="0" customWidth="1"/>
    <col min="9" max="11" width="6.7109375" style="0" customWidth="1"/>
    <col min="12" max="12" width="12.28125" style="0" customWidth="1"/>
    <col min="13" max="17" width="6.7109375" style="0" customWidth="1"/>
    <col min="18" max="18" width="6.28125" style="0" customWidth="1"/>
    <col min="19" max="19" width="15.421875" style="0" customWidth="1"/>
    <col min="20" max="20" width="20.28125" style="0" bestFit="1" customWidth="1"/>
    <col min="21" max="21" width="8.57421875" style="0" customWidth="1"/>
    <col min="22" max="22" width="6.57421875" style="0" customWidth="1"/>
    <col min="23" max="23" width="11.00390625" style="0" customWidth="1"/>
    <col min="24" max="24" width="11.57421875" style="0" customWidth="1"/>
    <col min="25" max="25" width="8.57421875" style="0" bestFit="1" customWidth="1"/>
  </cols>
  <sheetData>
    <row r="1" spans="1:9" ht="45.75" customHeight="1">
      <c r="A1" s="814" t="s">
        <v>810</v>
      </c>
      <c r="B1" s="814"/>
      <c r="C1" s="814"/>
      <c r="D1" s="814"/>
      <c r="E1" s="814"/>
      <c r="F1" s="814"/>
      <c r="G1" s="814"/>
      <c r="H1" s="814"/>
      <c r="I1" s="194"/>
    </row>
    <row r="2" spans="1:9" ht="15" customHeight="1">
      <c r="A2" s="61" t="s">
        <v>462</v>
      </c>
      <c r="B2" s="61"/>
      <c r="C2" s="163"/>
      <c r="D2" s="163"/>
      <c r="E2" s="163"/>
      <c r="F2" s="163"/>
      <c r="G2" s="163"/>
      <c r="H2" s="163"/>
      <c r="I2" s="61"/>
    </row>
    <row r="3" spans="1:9" ht="15.75">
      <c r="A3" s="820" t="s">
        <v>463</v>
      </c>
      <c r="B3" s="820"/>
      <c r="C3" s="820"/>
      <c r="D3" s="820"/>
      <c r="E3" s="820"/>
      <c r="F3" s="820"/>
      <c r="G3" s="820"/>
      <c r="H3" s="820"/>
      <c r="I3" s="61"/>
    </row>
    <row r="4" spans="1:9" ht="15.75">
      <c r="A4" s="817" t="s">
        <v>255</v>
      </c>
      <c r="B4" s="817" t="s">
        <v>28</v>
      </c>
      <c r="C4" s="817" t="s">
        <v>256</v>
      </c>
      <c r="D4" s="815" t="s">
        <v>257</v>
      </c>
      <c r="E4" s="815" t="s">
        <v>258</v>
      </c>
      <c r="F4" s="817" t="s">
        <v>5</v>
      </c>
      <c r="G4" s="815" t="s">
        <v>259</v>
      </c>
      <c r="H4" s="817" t="s">
        <v>5</v>
      </c>
      <c r="I4" s="61"/>
    </row>
    <row r="5" spans="1:9" ht="12.75" customHeight="1">
      <c r="A5" s="817"/>
      <c r="B5" s="817"/>
      <c r="C5" s="818"/>
      <c r="D5" s="816"/>
      <c r="E5" s="816"/>
      <c r="F5" s="818"/>
      <c r="G5" s="816"/>
      <c r="H5" s="818"/>
      <c r="I5" s="61"/>
    </row>
    <row r="6" spans="1:9" ht="17.25" customHeight="1">
      <c r="A6" s="817">
        <v>1</v>
      </c>
      <c r="B6" s="819" t="s">
        <v>83</v>
      </c>
      <c r="C6" s="465" t="s">
        <v>329</v>
      </c>
      <c r="D6" s="140">
        <v>1615</v>
      </c>
      <c r="E6" s="140">
        <v>1612</v>
      </c>
      <c r="F6" s="195">
        <f aca="true" t="shared" si="0" ref="F6:F69">+E6/D6*100</f>
        <v>99.81424148606811</v>
      </c>
      <c r="G6" s="140">
        <v>1239</v>
      </c>
      <c r="H6" s="318">
        <f>+G6/D6*100</f>
        <v>76.71826625386997</v>
      </c>
      <c r="I6" s="61"/>
    </row>
    <row r="7" spans="1:9" ht="18" customHeight="1">
      <c r="A7" s="817"/>
      <c r="B7" s="819"/>
      <c r="C7" s="465" t="s">
        <v>295</v>
      </c>
      <c r="D7" s="140">
        <v>723</v>
      </c>
      <c r="E7" s="140">
        <v>718</v>
      </c>
      <c r="F7" s="195">
        <f t="shared" si="0"/>
        <v>99.30843706777317</v>
      </c>
      <c r="G7" s="140">
        <v>483</v>
      </c>
      <c r="H7" s="318">
        <f aca="true" t="shared" si="1" ref="H7:H17">+G7/D7*100</f>
        <v>66.80497925311202</v>
      </c>
      <c r="I7" s="61"/>
    </row>
    <row r="8" spans="1:9" ht="15" customHeight="1">
      <c r="A8" s="817"/>
      <c r="B8" s="817"/>
      <c r="C8" s="467" t="s">
        <v>115</v>
      </c>
      <c r="D8" s="196">
        <f>SUM(D6:D7)</f>
        <v>2338</v>
      </c>
      <c r="E8" s="196">
        <f>SUM(E6:E7)</f>
        <v>2330</v>
      </c>
      <c r="F8" s="195">
        <f t="shared" si="0"/>
        <v>99.65782720273738</v>
      </c>
      <c r="G8" s="196">
        <f>SUM(G6:G7)</f>
        <v>1722</v>
      </c>
      <c r="H8" s="466">
        <f t="shared" si="1"/>
        <v>73.65269461077844</v>
      </c>
      <c r="I8" s="61"/>
    </row>
    <row r="9" spans="1:9" ht="15.75" customHeight="1">
      <c r="A9" s="817">
        <v>2</v>
      </c>
      <c r="B9" s="817" t="s">
        <v>84</v>
      </c>
      <c r="C9" s="468" t="s">
        <v>338</v>
      </c>
      <c r="D9" s="140">
        <v>76</v>
      </c>
      <c r="E9" s="140">
        <v>76</v>
      </c>
      <c r="F9" s="195">
        <f t="shared" si="0"/>
        <v>100</v>
      </c>
      <c r="G9" s="140">
        <v>64</v>
      </c>
      <c r="H9" s="318">
        <f t="shared" si="1"/>
        <v>84.21052631578947</v>
      </c>
      <c r="I9" s="61"/>
    </row>
    <row r="10" spans="1:9" ht="15" customHeight="1">
      <c r="A10" s="817"/>
      <c r="B10" s="817"/>
      <c r="C10" s="468" t="s">
        <v>569</v>
      </c>
      <c r="D10" s="140">
        <v>1002</v>
      </c>
      <c r="E10" s="140">
        <v>1002</v>
      </c>
      <c r="F10" s="195">
        <f t="shared" si="0"/>
        <v>100</v>
      </c>
      <c r="G10" s="140">
        <v>617</v>
      </c>
      <c r="H10" s="318">
        <f t="shared" si="1"/>
        <v>61.576846307385225</v>
      </c>
      <c r="I10" s="61"/>
    </row>
    <row r="11" spans="1:9" ht="15" customHeight="1">
      <c r="A11" s="817"/>
      <c r="B11" s="817"/>
      <c r="C11" s="320" t="s">
        <v>115</v>
      </c>
      <c r="D11" s="196">
        <f>SUM(D9:D10)</f>
        <v>1078</v>
      </c>
      <c r="E11" s="196">
        <f>SUM(E9:E10)</f>
        <v>1078</v>
      </c>
      <c r="F11" s="195">
        <f t="shared" si="0"/>
        <v>100</v>
      </c>
      <c r="G11" s="196">
        <f>SUM(G9:G10)</f>
        <v>681</v>
      </c>
      <c r="H11" s="318">
        <f t="shared" si="1"/>
        <v>63.172541743970314</v>
      </c>
      <c r="I11" s="61"/>
    </row>
    <row r="12" spans="1:9" ht="15.75" customHeight="1">
      <c r="A12" s="817">
        <v>3</v>
      </c>
      <c r="B12" s="817" t="s">
        <v>85</v>
      </c>
      <c r="C12" s="196" t="s">
        <v>344</v>
      </c>
      <c r="D12" s="154">
        <v>753</v>
      </c>
      <c r="E12" s="154">
        <v>749</v>
      </c>
      <c r="F12" s="195">
        <f t="shared" si="0"/>
        <v>99.46879150066401</v>
      </c>
      <c r="G12" s="154">
        <v>443</v>
      </c>
      <c r="H12" s="318">
        <f t="shared" si="1"/>
        <v>58.831341301460824</v>
      </c>
      <c r="I12" s="61"/>
    </row>
    <row r="13" spans="1:9" ht="15" customHeight="1">
      <c r="A13" s="817"/>
      <c r="B13" s="817"/>
      <c r="C13" s="196" t="s">
        <v>296</v>
      </c>
      <c r="D13" s="154">
        <v>139</v>
      </c>
      <c r="E13" s="154">
        <v>136</v>
      </c>
      <c r="F13" s="195">
        <f t="shared" si="0"/>
        <v>97.84172661870504</v>
      </c>
      <c r="G13" s="154">
        <v>87</v>
      </c>
      <c r="H13" s="318">
        <f>+G13/D13*100</f>
        <v>62.589928057553955</v>
      </c>
      <c r="I13" s="61"/>
    </row>
    <row r="14" spans="1:9" ht="15" customHeight="1">
      <c r="A14" s="817"/>
      <c r="B14" s="817"/>
      <c r="C14" s="320" t="s">
        <v>115</v>
      </c>
      <c r="D14" s="196">
        <f>SUM(D12:D13)</f>
        <v>892</v>
      </c>
      <c r="E14" s="196">
        <f>SUM(E12:E13)</f>
        <v>885</v>
      </c>
      <c r="F14" s="195">
        <f t="shared" si="0"/>
        <v>99.2152466367713</v>
      </c>
      <c r="G14" s="196">
        <f>SUM(G12:G13)</f>
        <v>530</v>
      </c>
      <c r="H14" s="318">
        <f t="shared" si="1"/>
        <v>59.4170403587444</v>
      </c>
      <c r="I14" s="61"/>
    </row>
    <row r="15" spans="1:9" ht="15.75" customHeight="1">
      <c r="A15" s="817">
        <v>4</v>
      </c>
      <c r="B15" s="819" t="s">
        <v>37</v>
      </c>
      <c r="C15" s="196" t="s">
        <v>300</v>
      </c>
      <c r="D15" s="140">
        <v>330</v>
      </c>
      <c r="E15" s="140">
        <v>322</v>
      </c>
      <c r="F15" s="195">
        <f t="shared" si="0"/>
        <v>97.57575757575758</v>
      </c>
      <c r="G15" s="140">
        <v>282</v>
      </c>
      <c r="H15" s="318">
        <f t="shared" si="1"/>
        <v>85.45454545454545</v>
      </c>
      <c r="I15" s="61"/>
    </row>
    <row r="16" spans="1:9" ht="15" customHeight="1">
      <c r="A16" s="817"/>
      <c r="B16" s="819"/>
      <c r="C16" s="196" t="s">
        <v>352</v>
      </c>
      <c r="D16" s="140">
        <v>62</v>
      </c>
      <c r="E16" s="140">
        <v>62</v>
      </c>
      <c r="F16" s="195">
        <f t="shared" si="0"/>
        <v>100</v>
      </c>
      <c r="G16" s="140">
        <v>54</v>
      </c>
      <c r="H16" s="318">
        <f t="shared" si="1"/>
        <v>87.09677419354838</v>
      </c>
      <c r="I16" s="61"/>
    </row>
    <row r="17" spans="1:9" ht="15" customHeight="1">
      <c r="A17" s="817"/>
      <c r="B17" s="819"/>
      <c r="C17" s="320" t="s">
        <v>115</v>
      </c>
      <c r="D17" s="196">
        <f>SUM(D15:D16)</f>
        <v>392</v>
      </c>
      <c r="E17" s="196">
        <f>SUM(E15:E16)</f>
        <v>384</v>
      </c>
      <c r="F17" s="195">
        <f t="shared" si="0"/>
        <v>97.95918367346938</v>
      </c>
      <c r="G17" s="196">
        <f>SUM(G15:G16)</f>
        <v>336</v>
      </c>
      <c r="H17" s="318">
        <f t="shared" si="1"/>
        <v>85.71428571428571</v>
      </c>
      <c r="I17" s="61"/>
    </row>
    <row r="18" spans="1:9" ht="15.75" customHeight="1">
      <c r="A18" s="817">
        <v>5</v>
      </c>
      <c r="B18" s="817" t="s">
        <v>87</v>
      </c>
      <c r="C18" s="196" t="s">
        <v>355</v>
      </c>
      <c r="D18" s="196"/>
      <c r="E18" s="196"/>
      <c r="F18" s="195"/>
      <c r="G18" s="196"/>
      <c r="H18" s="318"/>
      <c r="I18" s="61"/>
    </row>
    <row r="19" spans="1:9" ht="15" customHeight="1">
      <c r="A19" s="817"/>
      <c r="B19" s="817"/>
      <c r="C19" s="196" t="s">
        <v>354</v>
      </c>
      <c r="D19" s="196"/>
      <c r="E19" s="196"/>
      <c r="F19" s="195"/>
      <c r="G19" s="196"/>
      <c r="H19" s="318"/>
      <c r="I19" s="61"/>
    </row>
    <row r="20" spans="1:9" ht="15" customHeight="1">
      <c r="A20" s="817"/>
      <c r="B20" s="817"/>
      <c r="C20" s="320" t="s">
        <v>115</v>
      </c>
      <c r="D20" s="196"/>
      <c r="E20" s="196"/>
      <c r="F20" s="195"/>
      <c r="G20" s="196"/>
      <c r="H20" s="318"/>
      <c r="I20" s="61"/>
    </row>
    <row r="21" spans="1:9" ht="15.75" customHeight="1">
      <c r="A21" s="817">
        <v>6</v>
      </c>
      <c r="B21" s="817" t="s">
        <v>242</v>
      </c>
      <c r="C21" s="468" t="s">
        <v>357</v>
      </c>
      <c r="D21" s="140">
        <v>440</v>
      </c>
      <c r="E21" s="140">
        <v>420</v>
      </c>
      <c r="F21" s="195">
        <f t="shared" si="0"/>
        <v>95.45454545454545</v>
      </c>
      <c r="G21" s="140">
        <v>407</v>
      </c>
      <c r="H21" s="318">
        <f aca="true" t="shared" si="2" ref="H21:H80">+G21/D21*100</f>
        <v>92.5</v>
      </c>
      <c r="I21" s="61"/>
    </row>
    <row r="22" spans="1:9" ht="15" customHeight="1">
      <c r="A22" s="817"/>
      <c r="B22" s="817"/>
      <c r="C22" s="468" t="s">
        <v>360</v>
      </c>
      <c r="D22" s="140">
        <v>57</v>
      </c>
      <c r="E22" s="140">
        <v>50</v>
      </c>
      <c r="F22" s="195">
        <f t="shared" si="0"/>
        <v>87.71929824561403</v>
      </c>
      <c r="G22" s="140">
        <v>50</v>
      </c>
      <c r="H22" s="318">
        <f t="shared" si="2"/>
        <v>87.71929824561403</v>
      </c>
      <c r="I22" s="61"/>
    </row>
    <row r="23" spans="1:9" ht="15" customHeight="1">
      <c r="A23" s="817"/>
      <c r="B23" s="817"/>
      <c r="C23" s="320" t="s">
        <v>115</v>
      </c>
      <c r="D23" s="196">
        <f>SUM(D21:D22)</f>
        <v>497</v>
      </c>
      <c r="E23" s="196">
        <f>SUM(E21:E22)</f>
        <v>470</v>
      </c>
      <c r="F23" s="195">
        <f t="shared" si="0"/>
        <v>94.56740442655935</v>
      </c>
      <c r="G23" s="196">
        <f>SUM(G21:G22)</f>
        <v>457</v>
      </c>
      <c r="H23" s="318">
        <f t="shared" si="2"/>
        <v>91.95171026156942</v>
      </c>
      <c r="I23" s="61"/>
    </row>
    <row r="24" spans="1:9" ht="15.75" customHeight="1">
      <c r="A24" s="817">
        <v>7</v>
      </c>
      <c r="B24" s="817" t="s">
        <v>89</v>
      </c>
      <c r="C24" s="196" t="s">
        <v>261</v>
      </c>
      <c r="D24" s="286">
        <v>43</v>
      </c>
      <c r="E24" s="286">
        <v>42</v>
      </c>
      <c r="F24" s="195">
        <f t="shared" si="0"/>
        <v>97.67441860465115</v>
      </c>
      <c r="G24" s="286">
        <v>27</v>
      </c>
      <c r="H24" s="318">
        <f t="shared" si="2"/>
        <v>62.7906976744186</v>
      </c>
      <c r="I24" s="61"/>
    </row>
    <row r="25" spans="1:9" ht="15" customHeight="1">
      <c r="A25" s="817"/>
      <c r="B25" s="817"/>
      <c r="C25" s="196" t="s">
        <v>302</v>
      </c>
      <c r="D25" s="140">
        <v>242</v>
      </c>
      <c r="E25" s="140">
        <v>242</v>
      </c>
      <c r="F25" s="195">
        <f t="shared" si="0"/>
        <v>100</v>
      </c>
      <c r="G25" s="140">
        <v>203</v>
      </c>
      <c r="H25" s="318">
        <f t="shared" si="2"/>
        <v>83.88429752066115</v>
      </c>
      <c r="I25" s="61"/>
    </row>
    <row r="26" spans="1:9" ht="15" customHeight="1">
      <c r="A26" s="817"/>
      <c r="B26" s="817"/>
      <c r="C26" s="320" t="s">
        <v>115</v>
      </c>
      <c r="D26" s="196">
        <f>SUM(D24:D25)</f>
        <v>285</v>
      </c>
      <c r="E26" s="196">
        <f>SUM(E24:E25)</f>
        <v>284</v>
      </c>
      <c r="F26" s="195">
        <f t="shared" si="0"/>
        <v>99.64912280701755</v>
      </c>
      <c r="G26" s="196">
        <f>SUM(G24:G25)</f>
        <v>230</v>
      </c>
      <c r="H26" s="318">
        <f t="shared" si="2"/>
        <v>80.7017543859649</v>
      </c>
      <c r="I26" s="61"/>
    </row>
    <row r="27" spans="1:9" ht="15.75" customHeight="1">
      <c r="A27" s="817">
        <v>8</v>
      </c>
      <c r="B27" s="815" t="s">
        <v>281</v>
      </c>
      <c r="C27" s="304" t="s">
        <v>368</v>
      </c>
      <c r="D27" s="140">
        <v>394</v>
      </c>
      <c r="E27" s="140">
        <v>380</v>
      </c>
      <c r="F27" s="195">
        <f t="shared" si="0"/>
        <v>96.44670050761421</v>
      </c>
      <c r="G27" s="140">
        <v>293</v>
      </c>
      <c r="H27" s="318">
        <f t="shared" si="2"/>
        <v>74.36548223350253</v>
      </c>
      <c r="I27" s="61"/>
    </row>
    <row r="28" spans="1:9" ht="15" customHeight="1">
      <c r="A28" s="817"/>
      <c r="B28" s="815"/>
      <c r="C28" s="304" t="s">
        <v>262</v>
      </c>
      <c r="D28" s="140">
        <v>398</v>
      </c>
      <c r="E28" s="140">
        <v>366</v>
      </c>
      <c r="F28" s="195">
        <f t="shared" si="0"/>
        <v>91.95979899497488</v>
      </c>
      <c r="G28" s="140">
        <v>332</v>
      </c>
      <c r="H28" s="318">
        <f t="shared" si="2"/>
        <v>83.41708542713567</v>
      </c>
      <c r="I28" s="61"/>
    </row>
    <row r="29" spans="1:9" ht="15" customHeight="1">
      <c r="A29" s="817"/>
      <c r="B29" s="815"/>
      <c r="C29" s="320" t="s">
        <v>115</v>
      </c>
      <c r="D29" s="196">
        <f>SUM(D27:D28)</f>
        <v>792</v>
      </c>
      <c r="E29" s="196">
        <f>SUM(E27:E28)</f>
        <v>746</v>
      </c>
      <c r="F29" s="195">
        <f t="shared" si="0"/>
        <v>94.1919191919192</v>
      </c>
      <c r="G29" s="196">
        <f>SUM(G27:G28)</f>
        <v>625</v>
      </c>
      <c r="H29" s="318">
        <f t="shared" si="2"/>
        <v>78.91414141414141</v>
      </c>
      <c r="I29" s="61"/>
    </row>
    <row r="30" spans="1:9" ht="15.75" customHeight="1">
      <c r="A30" s="817">
        <v>9</v>
      </c>
      <c r="B30" s="817" t="s">
        <v>92</v>
      </c>
      <c r="C30" s="196" t="s">
        <v>263</v>
      </c>
      <c r="D30" s="140">
        <v>361</v>
      </c>
      <c r="E30" s="140">
        <v>361</v>
      </c>
      <c r="F30" s="195">
        <f t="shared" si="0"/>
        <v>100</v>
      </c>
      <c r="G30" s="140">
        <v>344</v>
      </c>
      <c r="H30" s="289">
        <v>95.29</v>
      </c>
      <c r="I30" s="61"/>
    </row>
    <row r="31" spans="1:9" ht="15.75" customHeight="1">
      <c r="A31" s="817"/>
      <c r="B31" s="817"/>
      <c r="C31" s="196" t="s">
        <v>264</v>
      </c>
      <c r="D31" s="140">
        <v>664</v>
      </c>
      <c r="E31" s="286">
        <v>638</v>
      </c>
      <c r="F31" s="195">
        <f t="shared" si="0"/>
        <v>96.08433734939759</v>
      </c>
      <c r="G31" s="286">
        <v>559</v>
      </c>
      <c r="H31" s="479">
        <v>87.62</v>
      </c>
      <c r="I31" s="61"/>
    </row>
    <row r="32" spans="1:9" ht="15" customHeight="1">
      <c r="A32" s="817"/>
      <c r="B32" s="817"/>
      <c r="C32" s="320" t="s">
        <v>115</v>
      </c>
      <c r="D32" s="196">
        <f>SUM(D30:D31)</f>
        <v>1025</v>
      </c>
      <c r="E32" s="196">
        <f>SUM(E30:E31)</f>
        <v>999</v>
      </c>
      <c r="F32" s="307">
        <f t="shared" si="0"/>
        <v>97.46341463414635</v>
      </c>
      <c r="G32" s="196">
        <f>SUM(G30:G31)</f>
        <v>903</v>
      </c>
      <c r="H32" s="318">
        <f t="shared" si="2"/>
        <v>88.09756097560975</v>
      </c>
      <c r="I32" s="61"/>
    </row>
    <row r="33" spans="1:9" ht="15.75" customHeight="1">
      <c r="A33" s="817">
        <v>10</v>
      </c>
      <c r="B33" s="817" t="s">
        <v>93</v>
      </c>
      <c r="C33" s="196" t="s">
        <v>265</v>
      </c>
      <c r="D33" s="140">
        <v>1000</v>
      </c>
      <c r="E33" s="140">
        <v>961</v>
      </c>
      <c r="F33" s="307">
        <f t="shared" si="0"/>
        <v>96.1</v>
      </c>
      <c r="G33" s="140">
        <v>905</v>
      </c>
      <c r="H33" s="318">
        <f t="shared" si="2"/>
        <v>90.5</v>
      </c>
      <c r="I33" s="61"/>
    </row>
    <row r="34" spans="1:9" ht="15" customHeight="1">
      <c r="A34" s="817"/>
      <c r="B34" s="817"/>
      <c r="C34" s="196" t="s">
        <v>266</v>
      </c>
      <c r="D34" s="140">
        <v>120</v>
      </c>
      <c r="E34" s="140">
        <v>119</v>
      </c>
      <c r="F34" s="307">
        <f t="shared" si="0"/>
        <v>99.16666666666667</v>
      </c>
      <c r="G34" s="140">
        <v>115</v>
      </c>
      <c r="H34" s="318">
        <f t="shared" si="2"/>
        <v>95.83333333333334</v>
      </c>
      <c r="I34" s="61"/>
    </row>
    <row r="35" spans="1:9" ht="15" customHeight="1">
      <c r="A35" s="817"/>
      <c r="B35" s="817"/>
      <c r="C35" s="320" t="s">
        <v>115</v>
      </c>
      <c r="D35" s="196">
        <f>SUM(D33:D34)</f>
        <v>1120</v>
      </c>
      <c r="E35" s="196">
        <f>SUM(E33:E34)</f>
        <v>1080</v>
      </c>
      <c r="F35" s="195">
        <f t="shared" si="0"/>
        <v>96.42857142857143</v>
      </c>
      <c r="G35" s="196">
        <f>SUM(G33:G34)</f>
        <v>1020</v>
      </c>
      <c r="H35" s="318">
        <f t="shared" si="2"/>
        <v>91.07142857142857</v>
      </c>
      <c r="I35" s="61"/>
    </row>
    <row r="36" spans="1:9" ht="15.75" customHeight="1">
      <c r="A36" s="817">
        <v>11</v>
      </c>
      <c r="B36" s="817" t="s">
        <v>94</v>
      </c>
      <c r="C36" s="196" t="s">
        <v>388</v>
      </c>
      <c r="D36" s="140">
        <v>206</v>
      </c>
      <c r="E36" s="140">
        <v>206</v>
      </c>
      <c r="F36" s="307">
        <f t="shared" si="0"/>
        <v>100</v>
      </c>
      <c r="G36" s="140">
        <v>151</v>
      </c>
      <c r="H36" s="318">
        <f t="shared" si="2"/>
        <v>73.30097087378641</v>
      </c>
      <c r="I36" s="61"/>
    </row>
    <row r="37" spans="1:9" ht="15" customHeight="1">
      <c r="A37" s="817"/>
      <c r="B37" s="817"/>
      <c r="C37" s="563" t="s">
        <v>387</v>
      </c>
      <c r="D37" s="140">
        <v>1528</v>
      </c>
      <c r="E37" s="140">
        <v>1229</v>
      </c>
      <c r="F37" s="307">
        <f t="shared" si="0"/>
        <v>80.43193717277487</v>
      </c>
      <c r="G37" s="140">
        <v>831</v>
      </c>
      <c r="H37" s="318">
        <f t="shared" si="2"/>
        <v>54.3848167539267</v>
      </c>
      <c r="I37" s="61"/>
    </row>
    <row r="38" spans="1:9" ht="15" customHeight="1">
      <c r="A38" s="817"/>
      <c r="B38" s="817"/>
      <c r="C38" s="320" t="s">
        <v>115</v>
      </c>
      <c r="D38" s="196">
        <f>SUM(D36:D37)</f>
        <v>1734</v>
      </c>
      <c r="E38" s="196">
        <f>SUM(E36:E37)</f>
        <v>1435</v>
      </c>
      <c r="F38" s="195">
        <f t="shared" si="0"/>
        <v>82.75663206459055</v>
      </c>
      <c r="G38" s="196">
        <f>SUM(G36:G37)</f>
        <v>982</v>
      </c>
      <c r="H38" s="318">
        <f t="shared" si="2"/>
        <v>56.6320645905421</v>
      </c>
      <c r="I38" s="61"/>
    </row>
    <row r="39" spans="1:9" ht="15.75" customHeight="1">
      <c r="A39" s="817">
        <v>12</v>
      </c>
      <c r="B39" s="817" t="s">
        <v>62</v>
      </c>
      <c r="C39" s="196" t="s">
        <v>393</v>
      </c>
      <c r="D39" s="140">
        <v>1014</v>
      </c>
      <c r="E39" s="140">
        <v>985</v>
      </c>
      <c r="F39" s="195">
        <f t="shared" si="0"/>
        <v>97.14003944773175</v>
      </c>
      <c r="G39" s="140">
        <v>830</v>
      </c>
      <c r="H39" s="318">
        <f t="shared" si="2"/>
        <v>81.85404339250493</v>
      </c>
      <c r="I39" s="61"/>
    </row>
    <row r="40" spans="1:9" ht="15" customHeight="1">
      <c r="A40" s="817"/>
      <c r="B40" s="817"/>
      <c r="C40" s="196" t="s">
        <v>394</v>
      </c>
      <c r="D40" s="140">
        <v>305</v>
      </c>
      <c r="E40" s="140">
        <v>300</v>
      </c>
      <c r="F40" s="195">
        <f t="shared" si="0"/>
        <v>98.36065573770492</v>
      </c>
      <c r="G40" s="140">
        <v>260</v>
      </c>
      <c r="H40" s="318">
        <f t="shared" si="2"/>
        <v>85.24590163934425</v>
      </c>
      <c r="I40" s="61"/>
    </row>
    <row r="41" spans="1:9" ht="15" customHeight="1">
      <c r="A41" s="817"/>
      <c r="B41" s="817"/>
      <c r="C41" s="320" t="s">
        <v>115</v>
      </c>
      <c r="D41" s="196">
        <f>SUM(D39:D40)</f>
        <v>1319</v>
      </c>
      <c r="E41" s="196">
        <f>SUM(E39:E40)</f>
        <v>1285</v>
      </c>
      <c r="F41" s="195">
        <f t="shared" si="0"/>
        <v>97.42228961334344</v>
      </c>
      <c r="G41" s="196">
        <f>SUM(G39:G40)</f>
        <v>1090</v>
      </c>
      <c r="H41" s="318">
        <f t="shared" si="2"/>
        <v>82.63836239575436</v>
      </c>
      <c r="I41" s="61"/>
    </row>
    <row r="42" spans="1:9" ht="15.75" customHeight="1">
      <c r="A42" s="817">
        <v>13</v>
      </c>
      <c r="B42" s="819" t="s">
        <v>95</v>
      </c>
      <c r="C42" s="196" t="s">
        <v>398</v>
      </c>
      <c r="D42" s="490">
        <v>95</v>
      </c>
      <c r="E42" s="490">
        <v>95</v>
      </c>
      <c r="F42" s="195">
        <f t="shared" si="0"/>
        <v>100</v>
      </c>
      <c r="G42" s="490">
        <v>95</v>
      </c>
      <c r="H42" s="318">
        <f t="shared" si="2"/>
        <v>100</v>
      </c>
      <c r="I42" s="61"/>
    </row>
    <row r="43" spans="1:9" ht="15" customHeight="1">
      <c r="A43" s="817"/>
      <c r="B43" s="819"/>
      <c r="C43" s="196" t="s">
        <v>267</v>
      </c>
      <c r="D43" s="140">
        <v>2497</v>
      </c>
      <c r="E43" s="140">
        <v>2262</v>
      </c>
      <c r="F43" s="195">
        <f t="shared" si="0"/>
        <v>90.5887064477373</v>
      </c>
      <c r="G43" s="140">
        <v>370</v>
      </c>
      <c r="H43" s="318">
        <f t="shared" si="2"/>
        <v>14.817781337605126</v>
      </c>
      <c r="I43" s="61"/>
    </row>
    <row r="44" spans="1:9" ht="15" customHeight="1">
      <c r="A44" s="817"/>
      <c r="B44" s="817"/>
      <c r="C44" s="320" t="s">
        <v>115</v>
      </c>
      <c r="D44" s="196">
        <f>SUM(D42:D43)</f>
        <v>2592</v>
      </c>
      <c r="E44" s="196">
        <f>SUM(E42:E43)</f>
        <v>2357</v>
      </c>
      <c r="F44" s="195">
        <f t="shared" si="0"/>
        <v>90.93364197530865</v>
      </c>
      <c r="G44" s="196">
        <f>SUM(G42:G43)</f>
        <v>465</v>
      </c>
      <c r="H44" s="318">
        <f t="shared" si="2"/>
        <v>17.939814814814813</v>
      </c>
      <c r="I44" s="61"/>
    </row>
    <row r="45" spans="1:9" ht="15.75" customHeight="1">
      <c r="A45" s="817">
        <v>14</v>
      </c>
      <c r="B45" s="817" t="s">
        <v>48</v>
      </c>
      <c r="C45" s="196" t="s">
        <v>288</v>
      </c>
      <c r="D45" s="490">
        <v>70</v>
      </c>
      <c r="E45" s="490">
        <v>69</v>
      </c>
      <c r="F45" s="195">
        <f t="shared" si="0"/>
        <v>98.57142857142858</v>
      </c>
      <c r="G45" s="490">
        <v>68</v>
      </c>
      <c r="H45" s="318">
        <f t="shared" si="2"/>
        <v>97.14285714285714</v>
      </c>
      <c r="I45" s="163"/>
    </row>
    <row r="46" spans="1:9" ht="15" customHeight="1">
      <c r="A46" s="817"/>
      <c r="B46" s="817"/>
      <c r="C46" s="196" t="s">
        <v>268</v>
      </c>
      <c r="D46" s="140">
        <v>374</v>
      </c>
      <c r="E46" s="140">
        <v>374</v>
      </c>
      <c r="F46" s="195">
        <f t="shared" si="0"/>
        <v>100</v>
      </c>
      <c r="G46" s="140">
        <v>352</v>
      </c>
      <c r="H46" s="318">
        <f t="shared" si="2"/>
        <v>94.11764705882352</v>
      </c>
      <c r="I46" s="163"/>
    </row>
    <row r="47" spans="1:9" ht="15" customHeight="1">
      <c r="A47" s="817"/>
      <c r="B47" s="817"/>
      <c r="C47" s="320" t="s">
        <v>115</v>
      </c>
      <c r="D47" s="196">
        <f>SUM(D45:D46)</f>
        <v>444</v>
      </c>
      <c r="E47" s="196">
        <f>SUM(E45:E46)</f>
        <v>443</v>
      </c>
      <c r="F47" s="195">
        <f t="shared" si="0"/>
        <v>99.77477477477478</v>
      </c>
      <c r="G47" s="196">
        <f>SUM(G45:G46)</f>
        <v>420</v>
      </c>
      <c r="H47" s="318">
        <f t="shared" si="2"/>
        <v>94.5945945945946</v>
      </c>
      <c r="I47" s="163"/>
    </row>
    <row r="48" spans="1:9" ht="15.75" customHeight="1">
      <c r="A48" s="817">
        <v>15</v>
      </c>
      <c r="B48" s="817" t="s">
        <v>96</v>
      </c>
      <c r="C48" s="196" t="s">
        <v>269</v>
      </c>
      <c r="D48" s="196">
        <v>419</v>
      </c>
      <c r="E48" s="196">
        <v>419</v>
      </c>
      <c r="F48" s="195">
        <f t="shared" si="0"/>
        <v>100</v>
      </c>
      <c r="G48" s="196">
        <v>383</v>
      </c>
      <c r="H48" s="318">
        <f t="shared" si="2"/>
        <v>91.40811455847255</v>
      </c>
      <c r="I48" s="61"/>
    </row>
    <row r="49" spans="1:9" ht="15" customHeight="1">
      <c r="A49" s="817"/>
      <c r="B49" s="817"/>
      <c r="C49" s="468" t="s">
        <v>809</v>
      </c>
      <c r="D49" s="196">
        <v>90</v>
      </c>
      <c r="E49" s="196">
        <v>87</v>
      </c>
      <c r="F49" s="195">
        <f t="shared" si="0"/>
        <v>96.66666666666667</v>
      </c>
      <c r="G49" s="196">
        <v>50</v>
      </c>
      <c r="H49" s="318">
        <f t="shared" si="2"/>
        <v>55.55555555555556</v>
      </c>
      <c r="I49" s="61"/>
    </row>
    <row r="50" spans="1:9" ht="15" customHeight="1">
      <c r="A50" s="817"/>
      <c r="B50" s="817"/>
      <c r="C50" s="495" t="s">
        <v>115</v>
      </c>
      <c r="D50" s="196">
        <f>SUM(D48:D49)</f>
        <v>509</v>
      </c>
      <c r="E50" s="196">
        <f>SUM(E48:E49)</f>
        <v>506</v>
      </c>
      <c r="F50" s="195">
        <f t="shared" si="0"/>
        <v>99.41060903732809</v>
      </c>
      <c r="G50" s="196">
        <f>SUM(G48:G49)</f>
        <v>433</v>
      </c>
      <c r="H50" s="318">
        <f t="shared" si="2"/>
        <v>85.0687622789784</v>
      </c>
      <c r="I50" s="61"/>
    </row>
    <row r="51" spans="1:9" ht="15.75" customHeight="1">
      <c r="A51" s="817">
        <v>16</v>
      </c>
      <c r="B51" s="817" t="s">
        <v>97</v>
      </c>
      <c r="C51" s="468" t="s">
        <v>270</v>
      </c>
      <c r="D51" s="196">
        <v>1342</v>
      </c>
      <c r="E51" s="196">
        <v>1336</v>
      </c>
      <c r="F51" s="195">
        <f t="shared" si="0"/>
        <v>99.55290611028316</v>
      </c>
      <c r="G51" s="196">
        <v>1190</v>
      </c>
      <c r="H51" s="318">
        <f t="shared" si="2"/>
        <v>88.6736214605067</v>
      </c>
      <c r="I51" s="61"/>
    </row>
    <row r="52" spans="1:9" ht="15" customHeight="1">
      <c r="A52" s="817"/>
      <c r="B52" s="817"/>
      <c r="C52" s="468" t="s">
        <v>271</v>
      </c>
      <c r="D52" s="196">
        <v>62</v>
      </c>
      <c r="E52" s="196">
        <v>62</v>
      </c>
      <c r="F52" s="195">
        <f t="shared" si="0"/>
        <v>100</v>
      </c>
      <c r="G52" s="196">
        <v>3</v>
      </c>
      <c r="H52" s="318">
        <f t="shared" si="2"/>
        <v>4.838709677419355</v>
      </c>
      <c r="I52" s="61"/>
    </row>
    <row r="53" spans="1:8" ht="15" customHeight="1">
      <c r="A53" s="817"/>
      <c r="B53" s="817"/>
      <c r="C53" s="495" t="s">
        <v>115</v>
      </c>
      <c r="D53" s="196">
        <f>SUM(D51:D52)</f>
        <v>1404</v>
      </c>
      <c r="E53" s="196">
        <f>SUM(E51:E52)</f>
        <v>1398</v>
      </c>
      <c r="F53" s="195">
        <f t="shared" si="0"/>
        <v>99.57264957264957</v>
      </c>
      <c r="G53" s="196">
        <f>SUM(G51:G52)</f>
        <v>1193</v>
      </c>
      <c r="H53" s="318">
        <f t="shared" si="2"/>
        <v>84.97150997150997</v>
      </c>
    </row>
    <row r="54" spans="1:8" ht="15.75" customHeight="1">
      <c r="A54" s="817">
        <v>17</v>
      </c>
      <c r="B54" s="817" t="s">
        <v>98</v>
      </c>
      <c r="C54" s="468" t="s">
        <v>418</v>
      </c>
      <c r="D54" s="316">
        <v>735</v>
      </c>
      <c r="E54" s="316">
        <v>507</v>
      </c>
      <c r="F54" s="195">
        <f t="shared" si="0"/>
        <v>68.9795918367347</v>
      </c>
      <c r="G54" s="316">
        <v>407</v>
      </c>
      <c r="H54" s="318">
        <f t="shared" si="2"/>
        <v>55.374149659863946</v>
      </c>
    </row>
    <row r="55" spans="1:8" ht="15" customHeight="1">
      <c r="A55" s="817"/>
      <c r="B55" s="817"/>
      <c r="C55" s="468" t="s">
        <v>290</v>
      </c>
      <c r="D55" s="316">
        <v>143</v>
      </c>
      <c r="E55" s="316">
        <v>134</v>
      </c>
      <c r="F55" s="195">
        <f t="shared" si="0"/>
        <v>93.7062937062937</v>
      </c>
      <c r="G55" s="316">
        <v>131</v>
      </c>
      <c r="H55" s="318">
        <f t="shared" si="2"/>
        <v>91.6083916083916</v>
      </c>
    </row>
    <row r="56" spans="1:9" ht="15" customHeight="1">
      <c r="A56" s="817"/>
      <c r="B56" s="817"/>
      <c r="C56" s="320" t="s">
        <v>115</v>
      </c>
      <c r="D56" s="196">
        <f>SUM(D54:D55)</f>
        <v>878</v>
      </c>
      <c r="E56" s="196">
        <f>SUM(E54:E55)</f>
        <v>641</v>
      </c>
      <c r="F56" s="195">
        <f t="shared" si="0"/>
        <v>73.00683371298405</v>
      </c>
      <c r="G56" s="196">
        <f>SUM(G54:G55)</f>
        <v>538</v>
      </c>
      <c r="H56" s="318">
        <f t="shared" si="2"/>
        <v>61.27562642369021</v>
      </c>
      <c r="I56" s="61"/>
    </row>
    <row r="57" spans="1:9" ht="15.75" customHeight="1">
      <c r="A57" s="817">
        <v>18</v>
      </c>
      <c r="B57" s="817" t="s">
        <v>243</v>
      </c>
      <c r="C57" s="196" t="s">
        <v>272</v>
      </c>
      <c r="D57" s="140">
        <v>1300</v>
      </c>
      <c r="E57" s="140">
        <v>1239</v>
      </c>
      <c r="F57" s="195">
        <f t="shared" si="0"/>
        <v>95.3076923076923</v>
      </c>
      <c r="G57" s="140">
        <v>1128</v>
      </c>
      <c r="H57" s="318">
        <f t="shared" si="2"/>
        <v>86.76923076923076</v>
      </c>
      <c r="I57" s="61"/>
    </row>
    <row r="58" spans="1:9" ht="15" customHeight="1">
      <c r="A58" s="817"/>
      <c r="B58" s="817"/>
      <c r="C58" s="196" t="s">
        <v>273</v>
      </c>
      <c r="D58" s="140">
        <v>215</v>
      </c>
      <c r="E58" s="140">
        <v>202</v>
      </c>
      <c r="F58" s="195">
        <f t="shared" si="0"/>
        <v>93.95348837209302</v>
      </c>
      <c r="G58" s="140">
        <v>185</v>
      </c>
      <c r="H58" s="318">
        <f t="shared" si="2"/>
        <v>86.04651162790698</v>
      </c>
      <c r="I58" s="61"/>
    </row>
    <row r="59" spans="1:9" ht="15" customHeight="1">
      <c r="A59" s="817"/>
      <c r="B59" s="817"/>
      <c r="C59" s="320" t="s">
        <v>115</v>
      </c>
      <c r="D59" s="196">
        <f>SUM(D57:D58)</f>
        <v>1515</v>
      </c>
      <c r="E59" s="196">
        <f>SUM(E57:E58)</f>
        <v>1441</v>
      </c>
      <c r="F59" s="195">
        <f t="shared" si="0"/>
        <v>95.11551155115512</v>
      </c>
      <c r="G59" s="196">
        <f>SUM(G57:G58)</f>
        <v>1313</v>
      </c>
      <c r="H59" s="318">
        <f t="shared" si="2"/>
        <v>86.66666666666667</v>
      </c>
      <c r="I59" s="61"/>
    </row>
    <row r="60" spans="1:9" ht="15.75" customHeight="1">
      <c r="A60" s="817">
        <v>19</v>
      </c>
      <c r="B60" s="817" t="s">
        <v>244</v>
      </c>
      <c r="C60" s="196" t="s">
        <v>274</v>
      </c>
      <c r="D60" s="284">
        <v>1030</v>
      </c>
      <c r="E60" s="284">
        <v>975</v>
      </c>
      <c r="F60" s="318">
        <f t="shared" si="0"/>
        <v>94.66019417475728</v>
      </c>
      <c r="G60" s="284">
        <v>721</v>
      </c>
      <c r="H60" s="318">
        <f t="shared" si="2"/>
        <v>70</v>
      </c>
      <c r="I60" s="61"/>
    </row>
    <row r="61" spans="1:9" ht="15" customHeight="1">
      <c r="A61" s="817"/>
      <c r="B61" s="817"/>
      <c r="C61" s="501" t="s">
        <v>431</v>
      </c>
      <c r="D61" s="284">
        <v>229</v>
      </c>
      <c r="E61" s="284">
        <v>229</v>
      </c>
      <c r="F61" s="318">
        <f t="shared" si="0"/>
        <v>100</v>
      </c>
      <c r="G61" s="284">
        <v>187</v>
      </c>
      <c r="H61" s="318">
        <f t="shared" si="2"/>
        <v>81.6593886462882</v>
      </c>
      <c r="I61" s="61"/>
    </row>
    <row r="62" spans="1:9" ht="15" customHeight="1">
      <c r="A62" s="817"/>
      <c r="B62" s="817"/>
      <c r="C62" s="320" t="s">
        <v>115</v>
      </c>
      <c r="D62" s="284">
        <f>SUM(D60:D61)</f>
        <v>1259</v>
      </c>
      <c r="E62" s="284">
        <f>SUM(E60:E61)</f>
        <v>1204</v>
      </c>
      <c r="F62" s="318">
        <f t="shared" si="0"/>
        <v>95.63145353455124</v>
      </c>
      <c r="G62" s="284">
        <f>SUM(G60:G61)</f>
        <v>908</v>
      </c>
      <c r="H62" s="318">
        <f t="shared" si="2"/>
        <v>72.12073073868149</v>
      </c>
      <c r="I62" s="61"/>
    </row>
    <row r="63" spans="1:9" ht="15.75" customHeight="1">
      <c r="A63" s="817">
        <v>20</v>
      </c>
      <c r="B63" s="817" t="s">
        <v>245</v>
      </c>
      <c r="C63" s="196" t="s">
        <v>276</v>
      </c>
      <c r="D63" s="507">
        <v>480</v>
      </c>
      <c r="E63" s="507">
        <v>449</v>
      </c>
      <c r="F63" s="507" t="s">
        <v>812</v>
      </c>
      <c r="G63" s="507">
        <v>411</v>
      </c>
      <c r="H63" s="318">
        <f t="shared" si="2"/>
        <v>85.625</v>
      </c>
      <c r="I63" s="61"/>
    </row>
    <row r="64" spans="1:9" ht="15" customHeight="1">
      <c r="A64" s="817"/>
      <c r="B64" s="817"/>
      <c r="C64" s="196" t="s">
        <v>277</v>
      </c>
      <c r="D64" s="507">
        <v>66</v>
      </c>
      <c r="E64" s="507">
        <v>62</v>
      </c>
      <c r="F64" s="507">
        <v>93.93</v>
      </c>
      <c r="G64" s="507">
        <v>56</v>
      </c>
      <c r="H64" s="318">
        <f t="shared" si="2"/>
        <v>84.84848484848484</v>
      </c>
      <c r="I64" s="61"/>
    </row>
    <row r="65" spans="1:9" ht="15" customHeight="1">
      <c r="A65" s="817"/>
      <c r="B65" s="817"/>
      <c r="C65" s="320" t="s">
        <v>115</v>
      </c>
      <c r="D65" s="196">
        <f>SUM(D63:D64)</f>
        <v>546</v>
      </c>
      <c r="E65" s="196">
        <f>SUM(E63:E64)</f>
        <v>511</v>
      </c>
      <c r="F65" s="195">
        <f t="shared" si="0"/>
        <v>93.58974358974359</v>
      </c>
      <c r="G65" s="196">
        <f>SUM(G63:G64)</f>
        <v>467</v>
      </c>
      <c r="H65" s="318">
        <f t="shared" si="2"/>
        <v>85.53113553113553</v>
      </c>
      <c r="I65" s="61"/>
    </row>
    <row r="66" spans="1:9" ht="15.75" customHeight="1">
      <c r="A66" s="817">
        <v>21</v>
      </c>
      <c r="B66" s="817" t="s">
        <v>246</v>
      </c>
      <c r="C66" s="501" t="s">
        <v>440</v>
      </c>
      <c r="D66" s="465">
        <v>453</v>
      </c>
      <c r="E66" s="465">
        <v>351</v>
      </c>
      <c r="F66" s="195">
        <f t="shared" si="0"/>
        <v>77.48344370860927</v>
      </c>
      <c r="G66" s="510">
        <v>266</v>
      </c>
      <c r="H66" s="318">
        <f t="shared" si="2"/>
        <v>58.719646799117</v>
      </c>
      <c r="I66" s="61"/>
    </row>
    <row r="67" spans="1:9" ht="15" customHeight="1">
      <c r="A67" s="817"/>
      <c r="B67" s="817"/>
      <c r="C67" s="196" t="s">
        <v>283</v>
      </c>
      <c r="D67" s="511">
        <v>1265</v>
      </c>
      <c r="E67" s="511">
        <v>1253</v>
      </c>
      <c r="F67" s="195">
        <f t="shared" si="0"/>
        <v>99.0513833992095</v>
      </c>
      <c r="G67" s="512">
        <v>815</v>
      </c>
      <c r="H67" s="318">
        <f t="shared" si="2"/>
        <v>64.42687747035573</v>
      </c>
      <c r="I67" s="61"/>
    </row>
    <row r="68" spans="1:9" ht="15" customHeight="1">
      <c r="A68" s="817"/>
      <c r="B68" s="817"/>
      <c r="C68" s="320" t="s">
        <v>115</v>
      </c>
      <c r="D68" s="196">
        <f>SUM(D66:D67)</f>
        <v>1718</v>
      </c>
      <c r="E68" s="196">
        <f>SUM(E66:E67)</f>
        <v>1604</v>
      </c>
      <c r="F68" s="195">
        <f t="shared" si="0"/>
        <v>93.36437718277067</v>
      </c>
      <c r="G68" s="196">
        <f>SUM(G66:G67)</f>
        <v>1081</v>
      </c>
      <c r="H68" s="318">
        <f t="shared" si="2"/>
        <v>62.922002328288706</v>
      </c>
      <c r="I68" s="61"/>
    </row>
    <row r="69" spans="1:9" ht="15.75" customHeight="1">
      <c r="A69" s="817">
        <v>22</v>
      </c>
      <c r="B69" s="819" t="s">
        <v>247</v>
      </c>
      <c r="C69" s="196" t="s">
        <v>278</v>
      </c>
      <c r="D69" s="140">
        <v>617</v>
      </c>
      <c r="E69" s="140">
        <v>603</v>
      </c>
      <c r="F69" s="195">
        <f t="shared" si="0"/>
        <v>97.73095623987034</v>
      </c>
      <c r="G69" s="140">
        <v>507</v>
      </c>
      <c r="H69" s="318">
        <f t="shared" si="2"/>
        <v>82.17179902755267</v>
      </c>
      <c r="I69" s="61"/>
    </row>
    <row r="70" spans="1:9" ht="15" customHeight="1">
      <c r="A70" s="817"/>
      <c r="B70" s="819"/>
      <c r="C70" s="196" t="s">
        <v>445</v>
      </c>
      <c r="D70" s="140">
        <v>293</v>
      </c>
      <c r="E70" s="140">
        <v>293</v>
      </c>
      <c r="F70" s="195">
        <f>+E70/D70*100</f>
        <v>100</v>
      </c>
      <c r="G70" s="140">
        <v>293</v>
      </c>
      <c r="H70" s="318">
        <f t="shared" si="2"/>
        <v>100</v>
      </c>
      <c r="I70" s="61"/>
    </row>
    <row r="71" spans="1:9" ht="15" customHeight="1">
      <c r="A71" s="817"/>
      <c r="B71" s="819"/>
      <c r="C71" s="320" t="s">
        <v>115</v>
      </c>
      <c r="D71" s="196">
        <f>SUM(D69:D70)</f>
        <v>910</v>
      </c>
      <c r="E71" s="196">
        <f>SUM(E69:E70)</f>
        <v>896</v>
      </c>
      <c r="F71" s="195">
        <f aca="true" t="shared" si="3" ref="F71:F80">+E71/D71*100</f>
        <v>98.46153846153847</v>
      </c>
      <c r="G71" s="196">
        <f>SUM(G69:G70)</f>
        <v>800</v>
      </c>
      <c r="H71" s="318">
        <f t="shared" si="2"/>
        <v>87.91208791208791</v>
      </c>
      <c r="I71" s="61"/>
    </row>
    <row r="72" spans="1:9" ht="15.75" customHeight="1">
      <c r="A72" s="817">
        <v>23</v>
      </c>
      <c r="B72" s="817" t="s">
        <v>248</v>
      </c>
      <c r="C72" s="196" t="s">
        <v>279</v>
      </c>
      <c r="D72" s="140">
        <v>4011</v>
      </c>
      <c r="E72" s="140">
        <v>3871</v>
      </c>
      <c r="F72" s="195">
        <f t="shared" si="3"/>
        <v>96.50959860383944</v>
      </c>
      <c r="G72" s="140">
        <v>3648</v>
      </c>
      <c r="H72" s="318">
        <f t="shared" si="2"/>
        <v>90.94988780852655</v>
      </c>
      <c r="I72" s="61"/>
    </row>
    <row r="73" spans="1:9" ht="15.75" customHeight="1">
      <c r="A73" s="817"/>
      <c r="B73" s="817"/>
      <c r="C73" s="321" t="s">
        <v>284</v>
      </c>
      <c r="D73" s="140">
        <v>100</v>
      </c>
      <c r="E73" s="140">
        <v>97</v>
      </c>
      <c r="F73" s="195">
        <f t="shared" si="3"/>
        <v>97</v>
      </c>
      <c r="G73" s="140">
        <v>79</v>
      </c>
      <c r="H73" s="318">
        <f t="shared" si="2"/>
        <v>79</v>
      </c>
      <c r="I73" s="61"/>
    </row>
    <row r="74" spans="1:8" ht="15" customHeight="1">
      <c r="A74" s="817"/>
      <c r="B74" s="817"/>
      <c r="C74" s="320" t="s">
        <v>115</v>
      </c>
      <c r="D74" s="196">
        <f>SUM(D72:D73)</f>
        <v>4111</v>
      </c>
      <c r="E74" s="196">
        <f>SUM(E72:E73)</f>
        <v>3968</v>
      </c>
      <c r="F74" s="195">
        <f t="shared" si="3"/>
        <v>96.5215276088543</v>
      </c>
      <c r="G74" s="196">
        <f>SUM(G72:G73)</f>
        <v>3727</v>
      </c>
      <c r="H74" s="318">
        <f t="shared" si="2"/>
        <v>90.65920700559474</v>
      </c>
    </row>
    <row r="75" spans="1:8" ht="16.5" customHeight="1">
      <c r="A75" s="817">
        <v>24</v>
      </c>
      <c r="B75" s="817" t="s">
        <v>58</v>
      </c>
      <c r="C75" s="196" t="s">
        <v>570</v>
      </c>
      <c r="D75" s="516">
        <v>660</v>
      </c>
      <c r="E75" s="516">
        <v>649</v>
      </c>
      <c r="F75" s="195">
        <f t="shared" si="3"/>
        <v>98.33333333333333</v>
      </c>
      <c r="G75" s="516">
        <v>649</v>
      </c>
      <c r="H75" s="318">
        <f t="shared" si="2"/>
        <v>98.33333333333333</v>
      </c>
    </row>
    <row r="76" spans="1:8" ht="13.5" customHeight="1">
      <c r="A76" s="817"/>
      <c r="B76" s="817"/>
      <c r="C76" s="196" t="s">
        <v>306</v>
      </c>
      <c r="D76" s="140">
        <v>173</v>
      </c>
      <c r="E76" s="140">
        <v>170</v>
      </c>
      <c r="F76" s="195">
        <f t="shared" si="3"/>
        <v>98.26589595375722</v>
      </c>
      <c r="G76" s="140">
        <v>69</v>
      </c>
      <c r="H76" s="318">
        <f t="shared" si="2"/>
        <v>39.884393063583815</v>
      </c>
    </row>
    <row r="77" spans="1:8" ht="15" customHeight="1">
      <c r="A77" s="817"/>
      <c r="B77" s="817"/>
      <c r="C77" s="320" t="s">
        <v>115</v>
      </c>
      <c r="D77" s="196">
        <f>SUM(D75:D76)</f>
        <v>833</v>
      </c>
      <c r="E77" s="196">
        <f>SUM(E75:E76)</f>
        <v>819</v>
      </c>
      <c r="F77" s="195">
        <f t="shared" si="3"/>
        <v>98.31932773109243</v>
      </c>
      <c r="G77" s="196">
        <f>SUM(G75:G76)</f>
        <v>718</v>
      </c>
      <c r="H77" s="318">
        <f t="shared" si="2"/>
        <v>86.19447779111644</v>
      </c>
    </row>
    <row r="78" spans="1:8" ht="15.75" customHeight="1">
      <c r="A78" s="821" t="s">
        <v>1</v>
      </c>
      <c r="B78" s="821"/>
      <c r="C78" s="821"/>
      <c r="D78" s="277">
        <f>SUM(D56,D53,D50,D47,D44,D41,D38,D35,D32,D29,,D26,D23,D20,D17,D14,D11,D8)</f>
        <v>17299</v>
      </c>
      <c r="E78" s="277">
        <f>SUM(E56,E53,E50,E47,E44,E41,E38,E35,E32,E29,E26,E23,E20,E17,E14,E11,E8)</f>
        <v>16321</v>
      </c>
      <c r="F78" s="322">
        <f t="shared" si="3"/>
        <v>94.3464940169952</v>
      </c>
      <c r="G78" s="277">
        <f>SUM(G56,G53,G50,G47,G44,G41,G38,G35,G32,G29,G26,G23,G20,G17,G14,G11,G8)</f>
        <v>11625</v>
      </c>
      <c r="H78" s="322">
        <f t="shared" si="2"/>
        <v>67.20041620902943</v>
      </c>
    </row>
    <row r="79" spans="1:9" ht="15.75">
      <c r="A79" s="821" t="s">
        <v>2</v>
      </c>
      <c r="B79" s="821"/>
      <c r="C79" s="821"/>
      <c r="D79" s="277">
        <f>SUM(D77,D74,D71,D68,D65,D62,D59)</f>
        <v>10892</v>
      </c>
      <c r="E79" s="277">
        <f>SUM(E77,E74,E71,E68,E65,E62,E59)</f>
        <v>10443</v>
      </c>
      <c r="F79" s="322">
        <f t="shared" si="3"/>
        <v>95.87770840984209</v>
      </c>
      <c r="G79" s="277">
        <f>SUM(G77,G74,G71,G68,G65,G62,G59)</f>
        <v>9014</v>
      </c>
      <c r="H79" s="322">
        <f t="shared" si="2"/>
        <v>82.75798751377158</v>
      </c>
      <c r="I79" s="61"/>
    </row>
    <row r="80" spans="1:9" ht="15.75">
      <c r="A80" s="821" t="s">
        <v>0</v>
      </c>
      <c r="B80" s="821"/>
      <c r="C80" s="821"/>
      <c r="D80" s="277">
        <f>SUM(D78,D79)</f>
        <v>28191</v>
      </c>
      <c r="E80" s="277">
        <f>SUM(E78,E79)</f>
        <v>26764</v>
      </c>
      <c r="F80" s="322">
        <f t="shared" si="3"/>
        <v>94.93810081231598</v>
      </c>
      <c r="G80" s="277">
        <f>SUM(G78,G79)</f>
        <v>20639</v>
      </c>
      <c r="H80" s="322">
        <f t="shared" si="2"/>
        <v>73.21130857365826</v>
      </c>
      <c r="I80" s="61"/>
    </row>
    <row r="81" spans="1:9" ht="15">
      <c r="A81" s="218"/>
      <c r="B81" s="218"/>
      <c r="C81" s="218"/>
      <c r="D81" s="218"/>
      <c r="E81" s="218"/>
      <c r="F81" s="218"/>
      <c r="G81" s="218"/>
      <c r="H81" s="218"/>
      <c r="I81" s="218"/>
    </row>
  </sheetData>
  <sheetProtection/>
  <mergeCells count="61">
    <mergeCell ref="A80:C80"/>
    <mergeCell ref="A69:A71"/>
    <mergeCell ref="B69:B71"/>
    <mergeCell ref="A72:A74"/>
    <mergeCell ref="B72:B74"/>
    <mergeCell ref="A75:A77"/>
    <mergeCell ref="B75:B77"/>
    <mergeCell ref="A57:A59"/>
    <mergeCell ref="B57:B59"/>
    <mergeCell ref="A63:A65"/>
    <mergeCell ref="B63:B65"/>
    <mergeCell ref="A78:C78"/>
    <mergeCell ref="A79:C79"/>
    <mergeCell ref="A66:A68"/>
    <mergeCell ref="B66:B68"/>
    <mergeCell ref="A27:A29"/>
    <mergeCell ref="B27:B29"/>
    <mergeCell ref="A30:A32"/>
    <mergeCell ref="B30:B32"/>
    <mergeCell ref="A60:A62"/>
    <mergeCell ref="B60:B62"/>
    <mergeCell ref="A51:A53"/>
    <mergeCell ref="B51:B53"/>
    <mergeCell ref="A54:A56"/>
    <mergeCell ref="B54:B56"/>
    <mergeCell ref="A39:A41"/>
    <mergeCell ref="B39:B41"/>
    <mergeCell ref="A42:A44"/>
    <mergeCell ref="B42:B44"/>
    <mergeCell ref="A45:A47"/>
    <mergeCell ref="B45:B47"/>
    <mergeCell ref="A18:A20"/>
    <mergeCell ref="B18:B20"/>
    <mergeCell ref="A21:A23"/>
    <mergeCell ref="B21:B23"/>
    <mergeCell ref="A48:A50"/>
    <mergeCell ref="B48:B50"/>
    <mergeCell ref="A33:A35"/>
    <mergeCell ref="B33:B35"/>
    <mergeCell ref="A36:A38"/>
    <mergeCell ref="B36:B38"/>
    <mergeCell ref="C4:C5"/>
    <mergeCell ref="D4:D5"/>
    <mergeCell ref="E4:E5"/>
    <mergeCell ref="F4:F5"/>
    <mergeCell ref="A24:A26"/>
    <mergeCell ref="B24:B26"/>
    <mergeCell ref="A15:A17"/>
    <mergeCell ref="A4:A5"/>
    <mergeCell ref="B4:B5"/>
    <mergeCell ref="B15:B17"/>
    <mergeCell ref="A1:H1"/>
    <mergeCell ref="G4:G5"/>
    <mergeCell ref="H4:H5"/>
    <mergeCell ref="A12:A14"/>
    <mergeCell ref="B12:B14"/>
    <mergeCell ref="A6:A8"/>
    <mergeCell ref="B6:B8"/>
    <mergeCell ref="A9:A11"/>
    <mergeCell ref="B9:B11"/>
    <mergeCell ref="A3:H3"/>
  </mergeCells>
  <printOptions horizontalCentered="1" verticalCentered="1"/>
  <pageMargins left="0.7" right="0.7" top="0.75" bottom="0.75" header="0.3" footer="0.3"/>
  <pageSetup horizontalDpi="600" verticalDpi="600" orientation="portrait" paperSize="9" r:id="rId1"/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SheetLayoutView="100" zoomScalePageLayoutView="0" workbookViewId="0" topLeftCell="A10">
      <selection activeCell="V21" sqref="V21"/>
    </sheetView>
  </sheetViews>
  <sheetFormatPr defaultColWidth="9.140625" defaultRowHeight="12.75"/>
  <cols>
    <col min="1" max="1" width="3.421875" style="13" customWidth="1"/>
    <col min="2" max="2" width="15.421875" style="13" customWidth="1"/>
    <col min="3" max="3" width="6.7109375" style="13" customWidth="1"/>
    <col min="4" max="5" width="6.00390625" style="13" customWidth="1"/>
    <col min="6" max="6" width="5.140625" style="13" customWidth="1"/>
    <col min="7" max="7" width="4.8515625" style="14" customWidth="1"/>
    <col min="8" max="8" width="6.7109375" style="13" customWidth="1"/>
    <col min="9" max="10" width="6.00390625" style="13" customWidth="1"/>
    <col min="11" max="11" width="5.140625" style="13" customWidth="1"/>
    <col min="12" max="12" width="4.8515625" style="14" customWidth="1"/>
    <col min="13" max="13" width="6.7109375" style="13" customWidth="1"/>
    <col min="14" max="15" width="6.00390625" style="13" customWidth="1"/>
    <col min="16" max="16" width="4.421875" style="13" customWidth="1"/>
    <col min="17" max="17" width="4.8515625" style="14" customWidth="1"/>
    <col min="18" max="16384" width="9.140625" style="13" customWidth="1"/>
  </cols>
  <sheetData>
    <row r="1" spans="1:17" ht="12.75">
      <c r="A1" s="781" t="s">
        <v>823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</row>
    <row r="2" spans="1:17" ht="12.75">
      <c r="A2" s="781"/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</row>
    <row r="3" spans="1:17" ht="13.5" thickBot="1">
      <c r="A3" s="15"/>
      <c r="B3" s="15" t="s">
        <v>202</v>
      </c>
      <c r="C3" s="15"/>
      <c r="D3" s="15"/>
      <c r="E3" s="15"/>
      <c r="F3" s="15"/>
      <c r="G3" s="16"/>
      <c r="H3" s="15"/>
      <c r="I3" s="15"/>
      <c r="J3" s="15"/>
      <c r="K3" s="15"/>
      <c r="L3" s="16"/>
      <c r="M3" s="15"/>
      <c r="N3" s="15"/>
      <c r="O3" s="15"/>
      <c r="P3" s="15"/>
      <c r="Q3" s="16"/>
    </row>
    <row r="4" spans="1:17" ht="25.5" customHeight="1" thickBot="1">
      <c r="A4" s="828" t="s">
        <v>59</v>
      </c>
      <c r="B4" s="833" t="s">
        <v>60</v>
      </c>
      <c r="C4" s="830" t="s">
        <v>207</v>
      </c>
      <c r="D4" s="831"/>
      <c r="E4" s="831"/>
      <c r="F4" s="831"/>
      <c r="G4" s="832"/>
      <c r="H4" s="830" t="s">
        <v>233</v>
      </c>
      <c r="I4" s="831"/>
      <c r="J4" s="831"/>
      <c r="K4" s="831"/>
      <c r="L4" s="832"/>
      <c r="M4" s="830" t="s">
        <v>61</v>
      </c>
      <c r="N4" s="831"/>
      <c r="O4" s="831"/>
      <c r="P4" s="831"/>
      <c r="Q4" s="832"/>
    </row>
    <row r="5" spans="1:17" s="67" customFormat="1" ht="65.25" customHeight="1" thickBot="1">
      <c r="A5" s="829"/>
      <c r="B5" s="834"/>
      <c r="C5" s="107" t="s">
        <v>822</v>
      </c>
      <c r="D5" s="359"/>
      <c r="E5" s="359"/>
      <c r="F5" s="108" t="s">
        <v>25</v>
      </c>
      <c r="G5" s="109" t="s">
        <v>26</v>
      </c>
      <c r="H5" s="107" t="s">
        <v>822</v>
      </c>
      <c r="I5" s="108" t="s">
        <v>23</v>
      </c>
      <c r="J5" s="108" t="s">
        <v>24</v>
      </c>
      <c r="K5" s="108" t="s">
        <v>25</v>
      </c>
      <c r="L5" s="109" t="s">
        <v>26</v>
      </c>
      <c r="M5" s="107" t="s">
        <v>822</v>
      </c>
      <c r="N5" s="359" t="s">
        <v>23</v>
      </c>
      <c r="O5" s="359" t="s">
        <v>24</v>
      </c>
      <c r="P5" s="108" t="s">
        <v>25</v>
      </c>
      <c r="Q5" s="109" t="s">
        <v>26</v>
      </c>
    </row>
    <row r="6" spans="1:17" ht="12.75">
      <c r="A6" s="103">
        <v>1</v>
      </c>
      <c r="B6" s="119" t="s">
        <v>34</v>
      </c>
      <c r="C6" s="128">
        <v>18362</v>
      </c>
      <c r="D6" s="460">
        <v>17264</v>
      </c>
      <c r="E6" s="460">
        <v>14321</v>
      </c>
      <c r="F6" s="113">
        <f>+E6/D6*100</f>
        <v>82.95296570898981</v>
      </c>
      <c r="G6" s="111">
        <f>+E6/C6*100</f>
        <v>77.99259339941183</v>
      </c>
      <c r="H6" s="128">
        <v>18362</v>
      </c>
      <c r="I6" s="83">
        <v>17269</v>
      </c>
      <c r="J6" s="83">
        <v>14377</v>
      </c>
      <c r="K6" s="110">
        <f aca="true" t="shared" si="0" ref="K6:K33">+J6/I6*100</f>
        <v>83.2532283282182</v>
      </c>
      <c r="L6" s="111">
        <f>+J6/H6*100</f>
        <v>78.29757107068946</v>
      </c>
      <c r="M6" s="128">
        <v>18362</v>
      </c>
      <c r="N6" s="174">
        <v>17279</v>
      </c>
      <c r="O6" s="1">
        <v>13866</v>
      </c>
      <c r="P6" s="110">
        <f aca="true" t="shared" si="1" ref="P6:P33">+O6/N6*100</f>
        <v>80.24769951964814</v>
      </c>
      <c r="Q6" s="111">
        <f>+O6/M6*100</f>
        <v>75.51464982028101</v>
      </c>
    </row>
    <row r="7" spans="1:17" ht="12.75">
      <c r="A7" s="104">
        <v>2</v>
      </c>
      <c r="B7" s="120" t="s">
        <v>35</v>
      </c>
      <c r="C7" s="129">
        <v>2527</v>
      </c>
      <c r="D7" s="1">
        <v>2465</v>
      </c>
      <c r="E7" s="1">
        <v>2389</v>
      </c>
      <c r="F7" s="12">
        <f>+E7/D7*100</f>
        <v>96.91683569979716</v>
      </c>
      <c r="G7" s="99">
        <f aca="true" t="shared" si="2" ref="G7:G33">+E7/C7*100</f>
        <v>94.53897902651364</v>
      </c>
      <c r="H7" s="129">
        <v>2527</v>
      </c>
      <c r="I7" s="1">
        <v>2465</v>
      </c>
      <c r="J7" s="1">
        <v>2391</v>
      </c>
      <c r="K7" s="10">
        <f t="shared" si="0"/>
        <v>96.99797160243408</v>
      </c>
      <c r="L7" s="99">
        <f aca="true" t="shared" si="3" ref="L7:L33">+J7/H7*100</f>
        <v>94.61812425801345</v>
      </c>
      <c r="M7" s="129">
        <v>2527</v>
      </c>
      <c r="N7" s="1">
        <v>2458</v>
      </c>
      <c r="O7" s="1">
        <v>2378</v>
      </c>
      <c r="P7" s="10">
        <f t="shared" si="1"/>
        <v>96.7453213995118</v>
      </c>
      <c r="Q7" s="99">
        <f aca="true" t="shared" si="4" ref="Q7:Q33">+O7/M7*100</f>
        <v>94.10368025326474</v>
      </c>
    </row>
    <row r="8" spans="1:17" ht="12.75">
      <c r="A8" s="104">
        <v>3</v>
      </c>
      <c r="B8" s="120" t="s">
        <v>36</v>
      </c>
      <c r="C8" s="85">
        <v>1391</v>
      </c>
      <c r="D8" s="1">
        <v>1387</v>
      </c>
      <c r="E8" s="1">
        <v>1324</v>
      </c>
      <c r="F8" s="12">
        <f>+E8/D8*100</f>
        <v>95.45782263878874</v>
      </c>
      <c r="G8" s="99">
        <f t="shared" si="2"/>
        <v>95.18332135154564</v>
      </c>
      <c r="H8" s="85">
        <v>1391</v>
      </c>
      <c r="I8" s="1">
        <v>1387</v>
      </c>
      <c r="J8" s="1">
        <v>1329</v>
      </c>
      <c r="K8" s="10">
        <f>+J8/I8*100</f>
        <v>95.81831290555155</v>
      </c>
      <c r="L8" s="99">
        <f t="shared" si="3"/>
        <v>95.54277498202732</v>
      </c>
      <c r="M8" s="85">
        <v>1391</v>
      </c>
      <c r="N8" s="36">
        <v>1387</v>
      </c>
      <c r="O8" s="36">
        <v>1219</v>
      </c>
      <c r="P8" s="10">
        <f t="shared" si="1"/>
        <v>87.88752703677001</v>
      </c>
      <c r="Q8" s="99">
        <f t="shared" si="4"/>
        <v>87.63479511143063</v>
      </c>
    </row>
    <row r="9" spans="1:17" ht="12.75">
      <c r="A9" s="104">
        <v>4</v>
      </c>
      <c r="B9" s="120" t="s">
        <v>37</v>
      </c>
      <c r="C9" s="129">
        <v>1701</v>
      </c>
      <c r="D9" s="1">
        <v>1606</v>
      </c>
      <c r="E9" s="1">
        <v>1602</v>
      </c>
      <c r="F9" s="12">
        <f>+E9/D9*100</f>
        <v>99.75093399750934</v>
      </c>
      <c r="G9" s="99">
        <f t="shared" si="2"/>
        <v>94.17989417989418</v>
      </c>
      <c r="H9" s="129">
        <v>1701</v>
      </c>
      <c r="I9" s="1">
        <v>1606</v>
      </c>
      <c r="J9" s="1">
        <v>1602</v>
      </c>
      <c r="K9" s="12">
        <f t="shared" si="0"/>
        <v>99.75093399750934</v>
      </c>
      <c r="L9" s="99">
        <f t="shared" si="3"/>
        <v>94.17989417989418</v>
      </c>
      <c r="M9" s="129">
        <v>1701</v>
      </c>
      <c r="N9" s="1">
        <v>1553</v>
      </c>
      <c r="O9" s="1">
        <v>1519</v>
      </c>
      <c r="P9" s="10">
        <f t="shared" si="1"/>
        <v>97.81068898905345</v>
      </c>
      <c r="Q9" s="99">
        <f t="shared" si="4"/>
        <v>89.30041152263375</v>
      </c>
    </row>
    <row r="10" spans="1:17" ht="12.75">
      <c r="A10" s="104">
        <v>5</v>
      </c>
      <c r="B10" s="120" t="s">
        <v>38</v>
      </c>
      <c r="C10" s="129">
        <v>1266</v>
      </c>
      <c r="D10" s="1">
        <v>1346</v>
      </c>
      <c r="E10" s="1">
        <v>1249</v>
      </c>
      <c r="F10" s="12">
        <f>+E10/D10*100</f>
        <v>92.79346210995543</v>
      </c>
      <c r="G10" s="99">
        <f t="shared" si="2"/>
        <v>98.65718799368088</v>
      </c>
      <c r="H10" s="129">
        <v>1266</v>
      </c>
      <c r="I10" s="1">
        <v>1346</v>
      </c>
      <c r="J10" s="1">
        <v>1250</v>
      </c>
      <c r="K10" s="12">
        <f t="shared" si="0"/>
        <v>92.86775631500743</v>
      </c>
      <c r="L10" s="99">
        <f t="shared" si="3"/>
        <v>98.73617693522907</v>
      </c>
      <c r="M10" s="129">
        <v>1266</v>
      </c>
      <c r="N10" s="1">
        <v>1422</v>
      </c>
      <c r="O10" s="1">
        <v>1320</v>
      </c>
      <c r="P10" s="10">
        <f t="shared" si="1"/>
        <v>92.82700421940928</v>
      </c>
      <c r="Q10" s="99">
        <f t="shared" si="4"/>
        <v>104.2654028436019</v>
      </c>
    </row>
    <row r="11" spans="1:17" ht="12.75">
      <c r="A11" s="104">
        <v>6</v>
      </c>
      <c r="B11" s="120" t="s">
        <v>39</v>
      </c>
      <c r="C11" s="129">
        <v>2477</v>
      </c>
      <c r="D11" s="1">
        <v>2577</v>
      </c>
      <c r="E11" s="1">
        <v>2484</v>
      </c>
      <c r="F11" s="12">
        <f aca="true" t="shared" si="5" ref="F11:F33">+E11/D11*100</f>
        <v>96.39115250291036</v>
      </c>
      <c r="G11" s="99">
        <f t="shared" si="2"/>
        <v>100.28259991925717</v>
      </c>
      <c r="H11" s="129">
        <v>2477</v>
      </c>
      <c r="I11" s="1">
        <v>2604</v>
      </c>
      <c r="J11" s="1">
        <v>2499</v>
      </c>
      <c r="K11" s="10">
        <f t="shared" si="0"/>
        <v>95.96774193548387</v>
      </c>
      <c r="L11" s="99">
        <f t="shared" si="3"/>
        <v>100.88817117480824</v>
      </c>
      <c r="M11" s="129">
        <v>2477</v>
      </c>
      <c r="N11" s="1">
        <v>2486</v>
      </c>
      <c r="O11" s="1">
        <v>2353</v>
      </c>
      <c r="P11" s="10">
        <f t="shared" si="1"/>
        <v>94.65004022526146</v>
      </c>
      <c r="Q11" s="99">
        <f t="shared" si="4"/>
        <v>94.99394428744449</v>
      </c>
    </row>
    <row r="12" spans="1:17" ht="12.75">
      <c r="A12" s="104">
        <v>7</v>
      </c>
      <c r="B12" s="120" t="s">
        <v>40</v>
      </c>
      <c r="C12" s="129">
        <v>1746</v>
      </c>
      <c r="D12" s="32">
        <v>1766</v>
      </c>
      <c r="E12" s="32">
        <v>1650</v>
      </c>
      <c r="F12" s="12">
        <f t="shared" si="5"/>
        <v>93.43148357870895</v>
      </c>
      <c r="G12" s="99">
        <f t="shared" si="2"/>
        <v>94.50171821305841</v>
      </c>
      <c r="H12" s="129">
        <v>1746</v>
      </c>
      <c r="I12" s="445">
        <v>1766</v>
      </c>
      <c r="J12" s="445">
        <v>1650</v>
      </c>
      <c r="K12" s="10">
        <f t="shared" si="0"/>
        <v>93.43148357870895</v>
      </c>
      <c r="L12" s="99">
        <f t="shared" si="3"/>
        <v>94.50171821305841</v>
      </c>
      <c r="M12" s="129">
        <v>1746</v>
      </c>
      <c r="N12" s="239">
        <v>1697</v>
      </c>
      <c r="O12" s="239">
        <v>1619</v>
      </c>
      <c r="P12" s="10">
        <f t="shared" si="1"/>
        <v>95.4036535061874</v>
      </c>
      <c r="Q12" s="99">
        <f t="shared" si="4"/>
        <v>92.7262313860252</v>
      </c>
    </row>
    <row r="13" spans="1:17" ht="12.75">
      <c r="A13" s="104">
        <v>8</v>
      </c>
      <c r="B13" s="120" t="s">
        <v>41</v>
      </c>
      <c r="C13" s="129">
        <v>914</v>
      </c>
      <c r="D13" s="32">
        <v>848</v>
      </c>
      <c r="E13" s="32">
        <v>825</v>
      </c>
      <c r="F13" s="12">
        <f t="shared" si="5"/>
        <v>97.2877358490566</v>
      </c>
      <c r="G13" s="99">
        <f t="shared" si="2"/>
        <v>90.26258205689278</v>
      </c>
      <c r="H13" s="129">
        <v>914</v>
      </c>
      <c r="I13" s="1">
        <v>848</v>
      </c>
      <c r="J13" s="1">
        <v>824</v>
      </c>
      <c r="K13" s="10">
        <f t="shared" si="0"/>
        <v>97.16981132075472</v>
      </c>
      <c r="L13" s="99">
        <f t="shared" si="3"/>
        <v>90.15317286652079</v>
      </c>
      <c r="M13" s="129">
        <v>914</v>
      </c>
      <c r="N13" s="1">
        <v>866</v>
      </c>
      <c r="O13" s="1">
        <v>736</v>
      </c>
      <c r="P13" s="10">
        <f t="shared" si="1"/>
        <v>84.98845265588915</v>
      </c>
      <c r="Q13" s="99">
        <f t="shared" si="4"/>
        <v>80.52516411378556</v>
      </c>
    </row>
    <row r="14" spans="1:17" ht="12.75">
      <c r="A14" s="104">
        <v>9</v>
      </c>
      <c r="B14" s="120" t="s">
        <v>42</v>
      </c>
      <c r="C14" s="129">
        <v>699</v>
      </c>
      <c r="D14" s="1">
        <v>656</v>
      </c>
      <c r="E14" s="1">
        <v>639</v>
      </c>
      <c r="F14" s="12">
        <f t="shared" si="5"/>
        <v>97.40853658536585</v>
      </c>
      <c r="G14" s="99">
        <f t="shared" si="2"/>
        <v>91.41630901287554</v>
      </c>
      <c r="H14" s="129">
        <v>699</v>
      </c>
      <c r="I14" s="1">
        <v>656</v>
      </c>
      <c r="J14" s="1">
        <v>639</v>
      </c>
      <c r="K14" s="10">
        <f t="shared" si="0"/>
        <v>97.40853658536585</v>
      </c>
      <c r="L14" s="99">
        <f t="shared" si="3"/>
        <v>91.41630901287554</v>
      </c>
      <c r="M14" s="129">
        <v>699</v>
      </c>
      <c r="N14" s="1">
        <v>654</v>
      </c>
      <c r="O14" s="1">
        <v>638</v>
      </c>
      <c r="P14" s="10">
        <f t="shared" si="1"/>
        <v>97.55351681957187</v>
      </c>
      <c r="Q14" s="99">
        <f t="shared" si="4"/>
        <v>91.27324749642347</v>
      </c>
    </row>
    <row r="15" spans="1:17" ht="12.75">
      <c r="A15" s="104">
        <v>10</v>
      </c>
      <c r="B15" s="120" t="s">
        <v>43</v>
      </c>
      <c r="C15" s="129">
        <v>2526</v>
      </c>
      <c r="D15" s="1">
        <v>2379</v>
      </c>
      <c r="E15" s="1">
        <v>2316</v>
      </c>
      <c r="F15" s="12">
        <f t="shared" si="5"/>
        <v>97.35182849936949</v>
      </c>
      <c r="G15" s="99">
        <f t="shared" si="2"/>
        <v>91.68646080760095</v>
      </c>
      <c r="H15" s="129">
        <v>2526</v>
      </c>
      <c r="I15" s="1">
        <v>2389</v>
      </c>
      <c r="J15" s="1">
        <v>2328</v>
      </c>
      <c r="K15" s="10">
        <f t="shared" si="0"/>
        <v>97.44663038928422</v>
      </c>
      <c r="L15" s="99">
        <f t="shared" si="3"/>
        <v>92.16152019002375</v>
      </c>
      <c r="M15" s="129">
        <v>2526</v>
      </c>
      <c r="N15" s="1">
        <v>2226</v>
      </c>
      <c r="O15" s="1">
        <v>2170</v>
      </c>
      <c r="P15" s="10">
        <f t="shared" si="1"/>
        <v>97.48427672955975</v>
      </c>
      <c r="Q15" s="99">
        <f t="shared" si="4"/>
        <v>85.90657165479018</v>
      </c>
    </row>
    <row r="16" spans="1:17" ht="12.75">
      <c r="A16" s="104">
        <v>11</v>
      </c>
      <c r="B16" s="120" t="s">
        <v>44</v>
      </c>
      <c r="C16" s="129">
        <v>1790</v>
      </c>
      <c r="D16" s="1">
        <v>1740</v>
      </c>
      <c r="E16" s="1">
        <v>1556</v>
      </c>
      <c r="F16" s="10">
        <f t="shared" si="5"/>
        <v>89.42528735632183</v>
      </c>
      <c r="G16" s="99">
        <f t="shared" si="2"/>
        <v>86.92737430167597</v>
      </c>
      <c r="H16" s="129">
        <v>1790</v>
      </c>
      <c r="I16" s="1">
        <v>1740</v>
      </c>
      <c r="J16" s="1">
        <v>1556</v>
      </c>
      <c r="K16" s="10">
        <f t="shared" si="0"/>
        <v>89.42528735632183</v>
      </c>
      <c r="L16" s="99">
        <f t="shared" si="3"/>
        <v>86.92737430167597</v>
      </c>
      <c r="M16" s="129">
        <v>1790</v>
      </c>
      <c r="N16" s="1">
        <v>1733</v>
      </c>
      <c r="O16" s="1">
        <v>1611</v>
      </c>
      <c r="P16" s="10">
        <f t="shared" si="1"/>
        <v>92.9601846508944</v>
      </c>
      <c r="Q16" s="99">
        <f t="shared" si="4"/>
        <v>90</v>
      </c>
    </row>
    <row r="17" spans="1:17" ht="12.75">
      <c r="A17" s="104">
        <v>12</v>
      </c>
      <c r="B17" s="120" t="s">
        <v>45</v>
      </c>
      <c r="C17" s="129">
        <v>3554</v>
      </c>
      <c r="D17" s="1">
        <v>3768</v>
      </c>
      <c r="E17" s="1">
        <v>3322</v>
      </c>
      <c r="F17" s="12">
        <f t="shared" si="5"/>
        <v>88.16348195329087</v>
      </c>
      <c r="G17" s="99">
        <f t="shared" si="2"/>
        <v>93.47214406302757</v>
      </c>
      <c r="H17" s="129">
        <v>3554</v>
      </c>
      <c r="I17" s="1">
        <v>3790</v>
      </c>
      <c r="J17" s="1">
        <v>3421</v>
      </c>
      <c r="K17" s="10">
        <f t="shared" si="0"/>
        <v>90.26385224274406</v>
      </c>
      <c r="L17" s="99">
        <f t="shared" si="3"/>
        <v>96.25773776027012</v>
      </c>
      <c r="M17" s="129">
        <v>3554</v>
      </c>
      <c r="N17" s="1">
        <v>3613</v>
      </c>
      <c r="O17" s="1">
        <v>3143</v>
      </c>
      <c r="P17" s="10">
        <f t="shared" si="1"/>
        <v>86.99141987268199</v>
      </c>
      <c r="Q17" s="99">
        <f t="shared" si="4"/>
        <v>88.43556555993247</v>
      </c>
    </row>
    <row r="18" spans="1:17" ht="12.75">
      <c r="A18" s="104">
        <v>13</v>
      </c>
      <c r="B18" s="120" t="s">
        <v>62</v>
      </c>
      <c r="C18" s="129">
        <v>1920</v>
      </c>
      <c r="D18" s="1">
        <v>1911</v>
      </c>
      <c r="E18" s="32">
        <v>1826</v>
      </c>
      <c r="F18" s="12">
        <f t="shared" si="5"/>
        <v>95.5520669806384</v>
      </c>
      <c r="G18" s="99">
        <f t="shared" si="2"/>
        <v>95.10416666666667</v>
      </c>
      <c r="H18" s="129">
        <v>1920</v>
      </c>
      <c r="I18" s="1">
        <v>1911</v>
      </c>
      <c r="J18" s="1">
        <v>1833</v>
      </c>
      <c r="K18" s="10">
        <f t="shared" si="0"/>
        <v>95.91836734693877</v>
      </c>
      <c r="L18" s="99">
        <f t="shared" si="3"/>
        <v>95.46875</v>
      </c>
      <c r="M18" s="129">
        <v>1920</v>
      </c>
      <c r="N18" s="1">
        <v>1870</v>
      </c>
      <c r="O18" s="1">
        <v>1747</v>
      </c>
      <c r="P18" s="10">
        <f t="shared" si="1"/>
        <v>93.42245989304813</v>
      </c>
      <c r="Q18" s="99">
        <f t="shared" si="4"/>
        <v>90.98958333333333</v>
      </c>
    </row>
    <row r="19" spans="1:17" ht="12.75">
      <c r="A19" s="104">
        <v>14</v>
      </c>
      <c r="B19" s="120" t="s">
        <v>47</v>
      </c>
      <c r="C19" s="129">
        <f>3238+95</f>
        <v>3333</v>
      </c>
      <c r="D19" s="1">
        <v>3142</v>
      </c>
      <c r="E19" s="1">
        <v>2161</v>
      </c>
      <c r="F19" s="12">
        <f t="shared" si="5"/>
        <v>68.7778485041375</v>
      </c>
      <c r="G19" s="99">
        <f t="shared" si="2"/>
        <v>64.83648364836483</v>
      </c>
      <c r="H19" s="129">
        <f>3238+95</f>
        <v>3333</v>
      </c>
      <c r="I19" s="1">
        <v>3142</v>
      </c>
      <c r="J19" s="1">
        <v>2182</v>
      </c>
      <c r="K19" s="10">
        <f t="shared" si="0"/>
        <v>69.4462126034373</v>
      </c>
      <c r="L19" s="99">
        <f t="shared" si="3"/>
        <v>65.46654665466546</v>
      </c>
      <c r="M19" s="129">
        <f>3238+95</f>
        <v>3333</v>
      </c>
      <c r="N19" s="1">
        <v>3149</v>
      </c>
      <c r="O19" s="1">
        <v>1695</v>
      </c>
      <c r="P19" s="10">
        <f t="shared" si="1"/>
        <v>53.826611622737374</v>
      </c>
      <c r="Q19" s="99">
        <f t="shared" si="4"/>
        <v>50.85508550855086</v>
      </c>
    </row>
    <row r="20" spans="1:17" ht="12.75">
      <c r="A20" s="104">
        <v>15</v>
      </c>
      <c r="B20" s="120" t="s">
        <v>63</v>
      </c>
      <c r="C20" s="129">
        <v>749</v>
      </c>
      <c r="D20" s="1">
        <v>692</v>
      </c>
      <c r="E20" s="1">
        <v>634</v>
      </c>
      <c r="F20" s="12">
        <f t="shared" si="5"/>
        <v>91.61849710982659</v>
      </c>
      <c r="G20" s="99">
        <f t="shared" si="2"/>
        <v>84.64619492656877</v>
      </c>
      <c r="H20" s="129">
        <v>749</v>
      </c>
      <c r="I20" s="1">
        <v>697</v>
      </c>
      <c r="J20" s="1">
        <v>634</v>
      </c>
      <c r="K20" s="10">
        <f t="shared" si="0"/>
        <v>90.96126255380202</v>
      </c>
      <c r="L20" s="99">
        <f t="shared" si="3"/>
        <v>84.64619492656877</v>
      </c>
      <c r="M20" s="129">
        <v>749</v>
      </c>
      <c r="N20" s="1">
        <v>726</v>
      </c>
      <c r="O20" s="1">
        <v>661</v>
      </c>
      <c r="P20" s="10">
        <f t="shared" si="1"/>
        <v>91.04683195592287</v>
      </c>
      <c r="Q20" s="99">
        <f t="shared" si="4"/>
        <v>88.25100133511349</v>
      </c>
    </row>
    <row r="21" spans="1:17" ht="12.75">
      <c r="A21" s="104">
        <v>16</v>
      </c>
      <c r="B21" s="120" t="s">
        <v>49</v>
      </c>
      <c r="C21" s="129">
        <v>620</v>
      </c>
      <c r="D21" s="1">
        <v>630</v>
      </c>
      <c r="E21" s="1">
        <v>597</v>
      </c>
      <c r="F21" s="12">
        <f t="shared" si="5"/>
        <v>94.76190476190476</v>
      </c>
      <c r="G21" s="99">
        <f t="shared" si="2"/>
        <v>96.29032258064515</v>
      </c>
      <c r="H21" s="129">
        <v>620</v>
      </c>
      <c r="I21" s="1">
        <v>630</v>
      </c>
      <c r="J21" s="1">
        <v>597</v>
      </c>
      <c r="K21" s="10">
        <f t="shared" si="0"/>
        <v>94.76190476190476</v>
      </c>
      <c r="L21" s="99">
        <f t="shared" si="3"/>
        <v>96.29032258064515</v>
      </c>
      <c r="M21" s="129">
        <v>620</v>
      </c>
      <c r="N21" s="1">
        <v>612</v>
      </c>
      <c r="O21" s="1">
        <v>582</v>
      </c>
      <c r="P21" s="10">
        <f t="shared" si="1"/>
        <v>95.09803921568627</v>
      </c>
      <c r="Q21" s="99">
        <f t="shared" si="4"/>
        <v>93.87096774193549</v>
      </c>
    </row>
    <row r="22" spans="1:17" ht="12.75">
      <c r="A22" s="104">
        <v>17</v>
      </c>
      <c r="B22" s="120" t="s">
        <v>50</v>
      </c>
      <c r="C22" s="129">
        <v>1735</v>
      </c>
      <c r="D22" s="1">
        <v>1918</v>
      </c>
      <c r="E22" s="1">
        <v>1808</v>
      </c>
      <c r="F22" s="12">
        <f t="shared" si="5"/>
        <v>94.26485922836288</v>
      </c>
      <c r="G22" s="99">
        <f t="shared" si="2"/>
        <v>104.20749279538906</v>
      </c>
      <c r="H22" s="129">
        <v>1735</v>
      </c>
      <c r="I22" s="1">
        <v>1918</v>
      </c>
      <c r="J22" s="1">
        <v>1828</v>
      </c>
      <c r="K22" s="10">
        <f t="shared" si="0"/>
        <v>95.30761209593325</v>
      </c>
      <c r="L22" s="99">
        <f t="shared" si="3"/>
        <v>105.36023054755044</v>
      </c>
      <c r="M22" s="129">
        <v>1735</v>
      </c>
      <c r="N22" s="1">
        <v>1965</v>
      </c>
      <c r="O22" s="1">
        <v>1851</v>
      </c>
      <c r="P22" s="10">
        <f t="shared" si="1"/>
        <v>94.19847328244275</v>
      </c>
      <c r="Q22" s="99">
        <f t="shared" si="4"/>
        <v>106.68587896253602</v>
      </c>
    </row>
    <row r="23" spans="1:17" ht="12.75">
      <c r="A23" s="104">
        <v>18</v>
      </c>
      <c r="B23" s="120" t="s">
        <v>51</v>
      </c>
      <c r="C23" s="129">
        <v>2015</v>
      </c>
      <c r="D23" s="1">
        <v>1958</v>
      </c>
      <c r="E23" s="1">
        <v>1726</v>
      </c>
      <c r="F23" s="12">
        <f t="shared" si="5"/>
        <v>88.1511746680286</v>
      </c>
      <c r="G23" s="99">
        <f t="shared" si="2"/>
        <v>85.6575682382134</v>
      </c>
      <c r="H23" s="129">
        <v>2015</v>
      </c>
      <c r="I23" s="1">
        <v>1958</v>
      </c>
      <c r="J23" s="1">
        <v>1739</v>
      </c>
      <c r="K23" s="10">
        <f t="shared" si="0"/>
        <v>88.81511746680286</v>
      </c>
      <c r="L23" s="99">
        <f t="shared" si="3"/>
        <v>86.30272952853598</v>
      </c>
      <c r="M23" s="129">
        <v>2015</v>
      </c>
      <c r="N23" s="1">
        <v>1944</v>
      </c>
      <c r="O23" s="1">
        <v>1696</v>
      </c>
      <c r="P23" s="10">
        <f t="shared" si="1"/>
        <v>87.24279835390946</v>
      </c>
      <c r="Q23" s="99">
        <f t="shared" si="4"/>
        <v>84.16873449131513</v>
      </c>
    </row>
    <row r="24" spans="1:17" ht="12.75">
      <c r="A24" s="104">
        <v>19</v>
      </c>
      <c r="B24" s="120" t="s">
        <v>52</v>
      </c>
      <c r="C24" s="129">
        <v>1676</v>
      </c>
      <c r="D24" s="1">
        <v>1625</v>
      </c>
      <c r="E24" s="1">
        <v>1545</v>
      </c>
      <c r="F24" s="12">
        <f t="shared" si="5"/>
        <v>95.07692307692308</v>
      </c>
      <c r="G24" s="99">
        <f t="shared" si="2"/>
        <v>92.18377088305489</v>
      </c>
      <c r="H24" s="129">
        <v>1676</v>
      </c>
      <c r="I24" s="1">
        <v>1625</v>
      </c>
      <c r="J24" s="1">
        <v>1545</v>
      </c>
      <c r="K24" s="10">
        <f t="shared" si="0"/>
        <v>95.07692307692308</v>
      </c>
      <c r="L24" s="99">
        <f t="shared" si="3"/>
        <v>92.18377088305489</v>
      </c>
      <c r="M24" s="129">
        <v>1676</v>
      </c>
      <c r="N24" s="1">
        <v>1625</v>
      </c>
      <c r="O24" s="1">
        <v>1524</v>
      </c>
      <c r="P24" s="10">
        <f t="shared" si="1"/>
        <v>93.78461538461539</v>
      </c>
      <c r="Q24" s="99">
        <f t="shared" si="4"/>
        <v>90.9307875894988</v>
      </c>
    </row>
    <row r="25" spans="1:17" ht="12.75">
      <c r="A25" s="104">
        <v>20</v>
      </c>
      <c r="B25" s="120" t="s">
        <v>53</v>
      </c>
      <c r="C25" s="129">
        <v>1583</v>
      </c>
      <c r="D25" s="1">
        <v>1575</v>
      </c>
      <c r="E25" s="1">
        <v>1495</v>
      </c>
      <c r="F25" s="12">
        <f t="shared" si="5"/>
        <v>94.92063492063491</v>
      </c>
      <c r="G25" s="99">
        <f t="shared" si="2"/>
        <v>94.44093493367025</v>
      </c>
      <c r="H25" s="129">
        <v>1583</v>
      </c>
      <c r="I25" s="1">
        <v>1575</v>
      </c>
      <c r="J25" s="1">
        <v>1502</v>
      </c>
      <c r="K25" s="10">
        <f t="shared" si="0"/>
        <v>95.36507936507937</v>
      </c>
      <c r="L25" s="99">
        <f t="shared" si="3"/>
        <v>94.8831332912192</v>
      </c>
      <c r="M25" s="129">
        <v>1583</v>
      </c>
      <c r="N25" s="1">
        <v>1567</v>
      </c>
      <c r="O25" s="1">
        <v>1484</v>
      </c>
      <c r="P25" s="10">
        <f t="shared" si="1"/>
        <v>94.70325462667518</v>
      </c>
      <c r="Q25" s="99">
        <f t="shared" si="4"/>
        <v>93.74605180037902</v>
      </c>
    </row>
    <row r="26" spans="1:17" ht="12.75">
      <c r="A26" s="104">
        <v>21</v>
      </c>
      <c r="B26" s="120" t="s">
        <v>54</v>
      </c>
      <c r="C26" s="129">
        <v>1182</v>
      </c>
      <c r="D26" s="1">
        <v>1158</v>
      </c>
      <c r="E26" s="1">
        <v>1095</v>
      </c>
      <c r="F26" s="12">
        <f t="shared" si="5"/>
        <v>94.55958549222798</v>
      </c>
      <c r="G26" s="99">
        <f t="shared" si="2"/>
        <v>92.63959390862944</v>
      </c>
      <c r="H26" s="129">
        <v>1182</v>
      </c>
      <c r="I26" s="1">
        <v>1158</v>
      </c>
      <c r="J26" s="1">
        <v>1095</v>
      </c>
      <c r="K26" s="10">
        <f t="shared" si="0"/>
        <v>94.55958549222798</v>
      </c>
      <c r="L26" s="99">
        <f t="shared" si="3"/>
        <v>92.63959390862944</v>
      </c>
      <c r="M26" s="129">
        <v>1182</v>
      </c>
      <c r="N26" s="1">
        <v>1124</v>
      </c>
      <c r="O26" s="1">
        <v>1063</v>
      </c>
      <c r="P26" s="10">
        <f t="shared" si="1"/>
        <v>94.57295373665481</v>
      </c>
      <c r="Q26" s="99">
        <f t="shared" si="4"/>
        <v>89.93231810490694</v>
      </c>
    </row>
    <row r="27" spans="1:17" ht="12.75">
      <c r="A27" s="104">
        <v>22</v>
      </c>
      <c r="B27" s="120" t="s">
        <v>55</v>
      </c>
      <c r="C27" s="129">
        <v>2676</v>
      </c>
      <c r="D27" s="1">
        <v>2507</v>
      </c>
      <c r="E27" s="1">
        <v>2484</v>
      </c>
      <c r="F27" s="12">
        <f t="shared" si="5"/>
        <v>99.08256880733946</v>
      </c>
      <c r="G27" s="99">
        <f t="shared" si="2"/>
        <v>92.82511210762333</v>
      </c>
      <c r="H27" s="129">
        <v>2676</v>
      </c>
      <c r="I27" s="1">
        <v>2507</v>
      </c>
      <c r="J27" s="1">
        <v>2478</v>
      </c>
      <c r="K27" s="10">
        <f t="shared" si="0"/>
        <v>98.84323893099321</v>
      </c>
      <c r="L27" s="99">
        <f t="shared" si="3"/>
        <v>92.60089686098655</v>
      </c>
      <c r="M27" s="129">
        <v>2676</v>
      </c>
      <c r="N27" s="1">
        <v>2533</v>
      </c>
      <c r="O27" s="1">
        <v>2461</v>
      </c>
      <c r="P27" s="10">
        <f t="shared" si="1"/>
        <v>97.15752072641138</v>
      </c>
      <c r="Q27" s="99">
        <f t="shared" si="4"/>
        <v>91.96562032884903</v>
      </c>
    </row>
    <row r="28" spans="1:17" ht="12.75">
      <c r="A28" s="104">
        <v>23</v>
      </c>
      <c r="B28" s="120" t="s">
        <v>56</v>
      </c>
      <c r="C28" s="129">
        <v>1375</v>
      </c>
      <c r="D28" s="1">
        <v>1382</v>
      </c>
      <c r="E28" s="1">
        <v>1322</v>
      </c>
      <c r="F28" s="12">
        <f t="shared" si="5"/>
        <v>95.65846599131693</v>
      </c>
      <c r="G28" s="99">
        <f t="shared" si="2"/>
        <v>96.14545454545454</v>
      </c>
      <c r="H28" s="129">
        <v>1375</v>
      </c>
      <c r="I28" s="1">
        <v>1382</v>
      </c>
      <c r="J28" s="1">
        <v>1322</v>
      </c>
      <c r="K28" s="10">
        <f t="shared" si="0"/>
        <v>95.65846599131693</v>
      </c>
      <c r="L28" s="99">
        <f t="shared" si="3"/>
        <v>96.14545454545454</v>
      </c>
      <c r="M28" s="129">
        <v>1375</v>
      </c>
      <c r="N28" s="1">
        <v>1382</v>
      </c>
      <c r="O28" s="1">
        <v>1314</v>
      </c>
      <c r="P28" s="10">
        <f t="shared" si="1"/>
        <v>95.07959479015919</v>
      </c>
      <c r="Q28" s="99">
        <f t="shared" si="4"/>
        <v>95.56363636363636</v>
      </c>
    </row>
    <row r="29" spans="1:17" ht="12.75">
      <c r="A29" s="104">
        <v>24</v>
      </c>
      <c r="B29" s="120" t="s">
        <v>57</v>
      </c>
      <c r="C29" s="129">
        <v>6630</v>
      </c>
      <c r="D29" s="1">
        <v>6647</v>
      </c>
      <c r="E29" s="1">
        <v>6313</v>
      </c>
      <c r="F29" s="12">
        <f t="shared" si="5"/>
        <v>94.97517677147586</v>
      </c>
      <c r="G29" s="99">
        <f t="shared" si="2"/>
        <v>95.21870286576168</v>
      </c>
      <c r="H29" s="129">
        <v>6630</v>
      </c>
      <c r="I29" s="1">
        <v>6640</v>
      </c>
      <c r="J29" s="1">
        <v>6310</v>
      </c>
      <c r="K29" s="10">
        <f t="shared" si="0"/>
        <v>95.03012048192771</v>
      </c>
      <c r="L29" s="99">
        <f t="shared" si="3"/>
        <v>95.1734539969834</v>
      </c>
      <c r="M29" s="129">
        <v>6630</v>
      </c>
      <c r="N29" s="174">
        <v>8535</v>
      </c>
      <c r="O29" s="1">
        <v>6235</v>
      </c>
      <c r="P29" s="10">
        <f t="shared" si="1"/>
        <v>73.05213825424721</v>
      </c>
      <c r="Q29" s="99">
        <f t="shared" si="4"/>
        <v>94.0422322775264</v>
      </c>
    </row>
    <row r="30" spans="1:17" ht="13.5" thickBot="1">
      <c r="A30" s="105">
        <v>25</v>
      </c>
      <c r="B30" s="121" t="s">
        <v>58</v>
      </c>
      <c r="C30" s="337">
        <v>2810</v>
      </c>
      <c r="D30" s="1">
        <v>2654</v>
      </c>
      <c r="E30" s="174">
        <v>2528</v>
      </c>
      <c r="F30" s="338">
        <f t="shared" si="5"/>
        <v>95.25244913338358</v>
      </c>
      <c r="G30" s="346">
        <f t="shared" si="2"/>
        <v>89.96441281138789</v>
      </c>
      <c r="H30" s="557">
        <v>2810</v>
      </c>
      <c r="I30" s="100">
        <v>2654</v>
      </c>
      <c r="J30" s="100">
        <v>2528</v>
      </c>
      <c r="K30" s="112">
        <f t="shared" si="0"/>
        <v>95.25244913338358</v>
      </c>
      <c r="L30" s="558">
        <f t="shared" si="3"/>
        <v>89.96441281138789</v>
      </c>
      <c r="M30" s="337">
        <v>2810</v>
      </c>
      <c r="N30" s="174">
        <v>2679</v>
      </c>
      <c r="O30" s="1">
        <v>2660</v>
      </c>
      <c r="P30" s="340">
        <f t="shared" si="1"/>
        <v>99.29078014184397</v>
      </c>
      <c r="Q30" s="346">
        <f t="shared" si="4"/>
        <v>94.66192170818505</v>
      </c>
    </row>
    <row r="31" spans="1:17" ht="29.25" customHeight="1">
      <c r="A31" s="822" t="s">
        <v>1</v>
      </c>
      <c r="B31" s="823"/>
      <c r="C31" s="345">
        <f>SUM(C6:C23)</f>
        <v>49325</v>
      </c>
      <c r="D31" s="347">
        <f>SUM(D6:D23)</f>
        <v>48053</v>
      </c>
      <c r="E31" s="347">
        <f>SUM(E6:E23)</f>
        <v>42429</v>
      </c>
      <c r="F31" s="348">
        <f t="shared" si="5"/>
        <v>88.29625621709363</v>
      </c>
      <c r="G31" s="349">
        <f t="shared" si="2"/>
        <v>86.01926001013685</v>
      </c>
      <c r="H31" s="345">
        <f>SUM(H6:H23)</f>
        <v>49325</v>
      </c>
      <c r="I31" s="347">
        <f>SUM(I6:I23)</f>
        <v>48122</v>
      </c>
      <c r="J31" s="347">
        <f>SUM(J6:J23)</f>
        <v>42679</v>
      </c>
      <c r="K31" s="350">
        <f t="shared" si="0"/>
        <v>88.68916503885956</v>
      </c>
      <c r="L31" s="349">
        <f t="shared" si="3"/>
        <v>86.52610238215915</v>
      </c>
      <c r="M31" s="345">
        <f>SUM(M6:M23)</f>
        <v>49325</v>
      </c>
      <c r="N31" s="347">
        <f>SUM(N6:N23)</f>
        <v>47640</v>
      </c>
      <c r="O31" s="347">
        <f>SUM(O6:O23)</f>
        <v>40804</v>
      </c>
      <c r="P31" s="350">
        <f t="shared" si="1"/>
        <v>85.65071368597818</v>
      </c>
      <c r="Q31" s="349">
        <f t="shared" si="4"/>
        <v>82.72478459199189</v>
      </c>
    </row>
    <row r="32" spans="1:17" ht="12.75" customHeight="1">
      <c r="A32" s="824" t="s">
        <v>2</v>
      </c>
      <c r="B32" s="825"/>
      <c r="C32" s="266">
        <f>SUM(C24:C30)</f>
        <v>17932</v>
      </c>
      <c r="D32" s="267">
        <f>SUM(D24:D30)</f>
        <v>17548</v>
      </c>
      <c r="E32" s="267">
        <f>SUM(E24:E30)</f>
        <v>16782</v>
      </c>
      <c r="F32" s="268">
        <f t="shared" si="5"/>
        <v>95.6348301800775</v>
      </c>
      <c r="G32" s="269">
        <f t="shared" si="2"/>
        <v>93.58688378318091</v>
      </c>
      <c r="H32" s="266">
        <f>SUM(H24:H30)</f>
        <v>17932</v>
      </c>
      <c r="I32" s="267">
        <f>SUM(I24:I30)</f>
        <v>17541</v>
      </c>
      <c r="J32" s="267">
        <f>SUM(J24:J30)</f>
        <v>16780</v>
      </c>
      <c r="K32" s="270">
        <f t="shared" si="0"/>
        <v>95.66159283963286</v>
      </c>
      <c r="L32" s="269">
        <f t="shared" si="3"/>
        <v>93.57573053758644</v>
      </c>
      <c r="M32" s="266">
        <f>SUM(M24:M30)</f>
        <v>17932</v>
      </c>
      <c r="N32" s="267">
        <f>SUM(N24:N30)</f>
        <v>19445</v>
      </c>
      <c r="O32" s="267">
        <f>SUM(O24:O30)</f>
        <v>16741</v>
      </c>
      <c r="P32" s="270">
        <f t="shared" si="1"/>
        <v>86.09411159681152</v>
      </c>
      <c r="Q32" s="269">
        <f t="shared" si="4"/>
        <v>93.35824224849432</v>
      </c>
    </row>
    <row r="33" spans="1:17" ht="30" customHeight="1" thickBot="1">
      <c r="A33" s="826" t="s">
        <v>0</v>
      </c>
      <c r="B33" s="827"/>
      <c r="C33" s="271">
        <f>+C32+C31</f>
        <v>67257</v>
      </c>
      <c r="D33" s="272">
        <f>+D32+D31</f>
        <v>65601</v>
      </c>
      <c r="E33" s="272">
        <f>+E32+E31</f>
        <v>59211</v>
      </c>
      <c r="F33" s="273">
        <f t="shared" si="5"/>
        <v>90.25929482782274</v>
      </c>
      <c r="G33" s="274">
        <f t="shared" si="2"/>
        <v>88.03693295865115</v>
      </c>
      <c r="H33" s="271">
        <f>+H32+H31</f>
        <v>67257</v>
      </c>
      <c r="I33" s="272">
        <f>+I32+I31</f>
        <v>65663</v>
      </c>
      <c r="J33" s="272">
        <f>+J32+J31</f>
        <v>59459</v>
      </c>
      <c r="K33" s="275">
        <f t="shared" si="0"/>
        <v>90.55175669707445</v>
      </c>
      <c r="L33" s="274">
        <f t="shared" si="3"/>
        <v>88.40566781152891</v>
      </c>
      <c r="M33" s="271">
        <f>+M32+M31</f>
        <v>67257</v>
      </c>
      <c r="N33" s="272">
        <f>+N32+N31</f>
        <v>67085</v>
      </c>
      <c r="O33" s="272">
        <f>+O32+O31</f>
        <v>57545</v>
      </c>
      <c r="P33" s="275">
        <f t="shared" si="1"/>
        <v>85.7792352985019</v>
      </c>
      <c r="Q33" s="274">
        <f t="shared" si="4"/>
        <v>85.55986737439969</v>
      </c>
    </row>
    <row r="34" spans="1:17" ht="12.75">
      <c r="A34" s="15"/>
      <c r="B34" s="15"/>
      <c r="C34" s="47"/>
      <c r="D34" s="47"/>
      <c r="E34" s="47"/>
      <c r="F34" s="47"/>
      <c r="G34" s="48"/>
      <c r="H34" s="47"/>
      <c r="I34" s="47"/>
      <c r="J34" s="47"/>
      <c r="K34" s="47"/>
      <c r="L34" s="48"/>
      <c r="M34" s="47"/>
      <c r="N34" s="47"/>
      <c r="O34" s="47"/>
      <c r="P34" s="47"/>
      <c r="Q34" s="48"/>
    </row>
    <row r="35" spans="1:17" ht="12.75">
      <c r="A35" s="15"/>
      <c r="B35" s="15"/>
      <c r="C35" s="15"/>
      <c r="D35" s="15"/>
      <c r="E35" s="15"/>
      <c r="F35" s="15"/>
      <c r="G35" s="16"/>
      <c r="H35" s="15"/>
      <c r="I35" s="15"/>
      <c r="J35" s="15"/>
      <c r="K35" s="15"/>
      <c r="L35" s="16"/>
      <c r="M35" s="15"/>
      <c r="N35" s="15"/>
      <c r="O35" s="15"/>
      <c r="P35" s="15"/>
      <c r="Q35" s="16"/>
    </row>
    <row r="36" spans="1:17" ht="12.75">
      <c r="A36" s="15"/>
      <c r="B36" s="15"/>
      <c r="C36" s="15"/>
      <c r="D36" s="15"/>
      <c r="E36" s="15"/>
      <c r="F36" s="15"/>
      <c r="G36" s="16"/>
      <c r="H36" s="15"/>
      <c r="I36" s="15"/>
      <c r="J36" s="15"/>
      <c r="K36" s="15"/>
      <c r="L36" s="16"/>
      <c r="M36" s="15"/>
      <c r="N36" s="15"/>
      <c r="O36" s="15"/>
      <c r="P36" s="15"/>
      <c r="Q36" s="16"/>
    </row>
    <row r="37" spans="1:17" ht="12.75">
      <c r="A37" s="15"/>
      <c r="B37" s="15"/>
      <c r="C37" s="15"/>
      <c r="D37" s="15"/>
      <c r="E37" s="15"/>
      <c r="F37" s="15"/>
      <c r="G37" s="16"/>
      <c r="H37" s="15"/>
      <c r="I37" s="15"/>
      <c r="J37" s="15"/>
      <c r="K37" s="15"/>
      <c r="L37" s="16"/>
      <c r="M37" s="15"/>
      <c r="N37" s="15"/>
      <c r="O37" s="15"/>
      <c r="P37" s="15"/>
      <c r="Q37" s="16"/>
    </row>
    <row r="38" spans="1:17" ht="12.75">
      <c r="A38" s="15"/>
      <c r="B38" s="15"/>
      <c r="C38" s="15"/>
      <c r="D38" s="15"/>
      <c r="E38" s="15"/>
      <c r="F38" s="15"/>
      <c r="G38" s="16"/>
      <c r="H38" s="15"/>
      <c r="I38" s="15"/>
      <c r="J38" s="15"/>
      <c r="K38" s="15"/>
      <c r="L38" s="16"/>
      <c r="M38" s="15"/>
      <c r="N38" s="15"/>
      <c r="O38" s="15"/>
      <c r="P38" s="15"/>
      <c r="Q38" s="16"/>
    </row>
    <row r="39" spans="1:17" ht="12.75">
      <c r="A39" s="15"/>
      <c r="B39" s="15"/>
      <c r="C39" s="15"/>
      <c r="D39" s="15"/>
      <c r="E39" s="15"/>
      <c r="F39" s="15"/>
      <c r="G39" s="16"/>
      <c r="H39" s="15"/>
      <c r="I39" s="15"/>
      <c r="J39" s="15"/>
      <c r="K39" s="15"/>
      <c r="L39" s="16"/>
      <c r="M39" s="15"/>
      <c r="N39" s="15"/>
      <c r="O39" s="15"/>
      <c r="P39" s="15"/>
      <c r="Q39" s="16"/>
    </row>
    <row r="40" spans="1:17" ht="12.75">
      <c r="A40" s="15"/>
      <c r="B40" s="15"/>
      <c r="C40" s="15"/>
      <c r="D40" s="15"/>
      <c r="E40" s="15"/>
      <c r="F40" s="15"/>
      <c r="G40" s="16"/>
      <c r="H40" s="15"/>
      <c r="I40" s="15"/>
      <c r="J40" s="15"/>
      <c r="K40" s="15"/>
      <c r="L40" s="16"/>
      <c r="M40" s="15"/>
      <c r="N40" s="15"/>
      <c r="O40" s="15"/>
      <c r="P40" s="15"/>
      <c r="Q40" s="16"/>
    </row>
    <row r="41" spans="1:17" ht="12.75">
      <c r="A41" s="15"/>
      <c r="B41" s="15"/>
      <c r="C41" s="15"/>
      <c r="D41" s="15"/>
      <c r="E41" s="15"/>
      <c r="F41" s="15"/>
      <c r="G41" s="16"/>
      <c r="H41" s="15"/>
      <c r="I41" s="15"/>
      <c r="J41" s="15"/>
      <c r="K41" s="15"/>
      <c r="L41" s="16"/>
      <c r="M41" s="15"/>
      <c r="N41" s="15"/>
      <c r="O41" s="15"/>
      <c r="P41" s="15"/>
      <c r="Q41" s="16"/>
    </row>
    <row r="42" spans="1:17" ht="12.75">
      <c r="A42" s="15"/>
      <c r="B42" s="15"/>
      <c r="C42" s="15"/>
      <c r="D42" s="15"/>
      <c r="E42" s="15"/>
      <c r="F42" s="15"/>
      <c r="G42" s="16"/>
      <c r="H42" s="15"/>
      <c r="I42" s="15"/>
      <c r="J42" s="15"/>
      <c r="K42" s="15"/>
      <c r="L42" s="16"/>
      <c r="M42" s="15"/>
      <c r="N42" s="15"/>
      <c r="O42" s="15"/>
      <c r="P42" s="15"/>
      <c r="Q42" s="16"/>
    </row>
    <row r="43" spans="1:17" ht="12.75">
      <c r="A43" s="15"/>
      <c r="B43" s="15"/>
      <c r="C43" s="15"/>
      <c r="D43" s="15"/>
      <c r="E43" s="15"/>
      <c r="F43" s="15"/>
      <c r="G43" s="16"/>
      <c r="H43" s="15"/>
      <c r="I43" s="15"/>
      <c r="J43" s="15"/>
      <c r="K43" s="15"/>
      <c r="L43" s="16"/>
      <c r="M43" s="15"/>
      <c r="N43" s="15"/>
      <c r="O43" s="15"/>
      <c r="P43" s="15"/>
      <c r="Q43" s="16"/>
    </row>
    <row r="44" spans="1:17" ht="12.75">
      <c r="A44" s="15"/>
      <c r="B44" s="15"/>
      <c r="C44" s="15"/>
      <c r="D44" s="15"/>
      <c r="E44" s="15"/>
      <c r="F44" s="15"/>
      <c r="G44" s="16"/>
      <c r="H44" s="15"/>
      <c r="I44" s="15"/>
      <c r="J44" s="15"/>
      <c r="K44" s="15"/>
      <c r="L44" s="16"/>
      <c r="M44" s="15"/>
      <c r="N44" s="15"/>
      <c r="O44" s="15"/>
      <c r="P44" s="15"/>
      <c r="Q44" s="16"/>
    </row>
    <row r="45" spans="1:17" ht="12.75">
      <c r="A45" s="15"/>
      <c r="B45" s="15"/>
      <c r="C45" s="15"/>
      <c r="D45" s="15"/>
      <c r="E45" s="15"/>
      <c r="F45" s="15"/>
      <c r="G45" s="16"/>
      <c r="H45" s="15"/>
      <c r="I45" s="15"/>
      <c r="J45" s="15"/>
      <c r="K45" s="15"/>
      <c r="L45" s="16"/>
      <c r="M45" s="15"/>
      <c r="N45" s="15"/>
      <c r="O45" s="15"/>
      <c r="P45" s="15"/>
      <c r="Q45" s="16"/>
    </row>
    <row r="46" spans="1:17" ht="12.75">
      <c r="A46" s="15"/>
      <c r="B46" s="15"/>
      <c r="C46" s="15"/>
      <c r="D46" s="15"/>
      <c r="E46" s="15"/>
      <c r="F46" s="15"/>
      <c r="G46" s="16"/>
      <c r="H46" s="15"/>
      <c r="I46" s="15"/>
      <c r="J46" s="15"/>
      <c r="K46" s="15"/>
      <c r="L46" s="16"/>
      <c r="M46" s="15"/>
      <c r="N46" s="15"/>
      <c r="O46" s="15"/>
      <c r="P46" s="15"/>
      <c r="Q46" s="16"/>
    </row>
    <row r="47" spans="1:17" ht="12.75">
      <c r="A47" s="15"/>
      <c r="B47" s="15"/>
      <c r="C47" s="15"/>
      <c r="D47" s="15"/>
      <c r="E47" s="15"/>
      <c r="F47" s="15"/>
      <c r="G47" s="16"/>
      <c r="H47" s="15"/>
      <c r="I47" s="15"/>
      <c r="J47" s="15"/>
      <c r="K47" s="15"/>
      <c r="L47" s="16"/>
      <c r="M47" s="15"/>
      <c r="N47" s="15"/>
      <c r="O47" s="15"/>
      <c r="P47" s="15"/>
      <c r="Q47" s="16"/>
    </row>
    <row r="48" spans="1:17" ht="12.75">
      <c r="A48" s="15"/>
      <c r="B48" s="15"/>
      <c r="C48" s="15"/>
      <c r="D48" s="15"/>
      <c r="E48" s="15"/>
      <c r="F48" s="15"/>
      <c r="G48" s="16"/>
      <c r="H48" s="15"/>
      <c r="I48" s="15"/>
      <c r="J48" s="15"/>
      <c r="K48" s="15"/>
      <c r="L48" s="16"/>
      <c r="M48" s="15"/>
      <c r="N48" s="15"/>
      <c r="O48" s="15"/>
      <c r="P48" s="15"/>
      <c r="Q48" s="16"/>
    </row>
    <row r="49" spans="1:17" ht="12.75">
      <c r="A49" s="15"/>
      <c r="B49" s="15"/>
      <c r="C49" s="15"/>
      <c r="D49" s="15"/>
      <c r="E49" s="15"/>
      <c r="F49" s="15"/>
      <c r="G49" s="16"/>
      <c r="H49" s="15"/>
      <c r="I49" s="15"/>
      <c r="J49" s="15"/>
      <c r="K49" s="15"/>
      <c r="L49" s="16"/>
      <c r="M49" s="15"/>
      <c r="N49" s="15"/>
      <c r="O49" s="15"/>
      <c r="P49" s="15"/>
      <c r="Q49" s="16"/>
    </row>
    <row r="50" spans="1:17" ht="12.75">
      <c r="A50" s="15"/>
      <c r="B50" s="15"/>
      <c r="C50" s="15"/>
      <c r="D50" s="15"/>
      <c r="E50" s="15"/>
      <c r="F50" s="15"/>
      <c r="G50" s="16"/>
      <c r="H50" s="15"/>
      <c r="I50" s="15"/>
      <c r="J50" s="15"/>
      <c r="K50" s="15"/>
      <c r="L50" s="16"/>
      <c r="M50" s="15"/>
      <c r="N50" s="15"/>
      <c r="O50" s="15"/>
      <c r="P50" s="15"/>
      <c r="Q50" s="16"/>
    </row>
    <row r="51" spans="1:17" ht="12.75">
      <c r="A51" s="15"/>
      <c r="B51" s="15"/>
      <c r="C51" s="15"/>
      <c r="D51" s="15"/>
      <c r="E51" s="15"/>
      <c r="F51" s="15"/>
      <c r="G51" s="16"/>
      <c r="H51" s="15"/>
      <c r="I51" s="15"/>
      <c r="J51" s="15"/>
      <c r="K51" s="15"/>
      <c r="L51" s="16"/>
      <c r="M51" s="15"/>
      <c r="N51" s="15"/>
      <c r="O51" s="15"/>
      <c r="P51" s="15"/>
      <c r="Q51" s="16"/>
    </row>
  </sheetData>
  <sheetProtection/>
  <mergeCells count="9">
    <mergeCell ref="A31:B31"/>
    <mergeCell ref="A32:B32"/>
    <mergeCell ref="A33:B33"/>
    <mergeCell ref="A1:Q2"/>
    <mergeCell ref="A4:A5"/>
    <mergeCell ref="C4:G4"/>
    <mergeCell ref="H4:L4"/>
    <mergeCell ref="M4:Q4"/>
    <mergeCell ref="B4:B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R27" sqref="R27"/>
    </sheetView>
  </sheetViews>
  <sheetFormatPr defaultColWidth="9.140625" defaultRowHeight="12.75"/>
  <cols>
    <col min="1" max="1" width="4.421875" style="0" customWidth="1"/>
    <col min="2" max="2" width="17.57421875" style="0" customWidth="1"/>
    <col min="3" max="3" width="7.421875" style="0" customWidth="1"/>
    <col min="4" max="4" width="7.28125" style="0" customWidth="1"/>
    <col min="5" max="5" width="7.421875" style="17" customWidth="1"/>
    <col min="6" max="6" width="7.57421875" style="0" customWidth="1"/>
    <col min="7" max="7" width="7.28125" style="0" customWidth="1"/>
    <col min="8" max="8" width="7.00390625" style="17" customWidth="1"/>
    <col min="9" max="9" width="7.28125" style="0" customWidth="1"/>
    <col min="10" max="10" width="6.57421875" style="0" customWidth="1"/>
    <col min="11" max="11" width="6.8515625" style="17" customWidth="1"/>
    <col min="12" max="13" width="7.140625" style="0" customWidth="1"/>
    <col min="14" max="14" width="6.140625" style="17" customWidth="1"/>
  </cols>
  <sheetData>
    <row r="1" spans="1:14" ht="12.75">
      <c r="A1" s="781" t="s">
        <v>808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</row>
    <row r="2" spans="1:14" ht="12.75">
      <c r="A2" s="781"/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</row>
    <row r="3" spans="1:14" ht="12.75">
      <c r="A3" s="197"/>
      <c r="B3" s="15" t="s">
        <v>464</v>
      </c>
      <c r="C3" s="15"/>
      <c r="D3" s="15"/>
      <c r="E3" s="16"/>
      <c r="F3" s="15"/>
      <c r="G3" s="15"/>
      <c r="H3" s="16"/>
      <c r="I3" s="15"/>
      <c r="J3" s="15"/>
      <c r="K3" s="16"/>
      <c r="L3" s="15"/>
      <c r="M3" s="15"/>
      <c r="N3" s="16"/>
    </row>
    <row r="4" spans="1:14" ht="12.75" customHeight="1">
      <c r="A4" s="836" t="s">
        <v>59</v>
      </c>
      <c r="B4" s="792" t="s">
        <v>60</v>
      </c>
      <c r="C4" s="792" t="s">
        <v>65</v>
      </c>
      <c r="D4" s="792"/>
      <c r="E4" s="792"/>
      <c r="F4" s="792" t="s">
        <v>66</v>
      </c>
      <c r="G4" s="792"/>
      <c r="H4" s="792"/>
      <c r="I4" s="792" t="s">
        <v>465</v>
      </c>
      <c r="J4" s="792"/>
      <c r="K4" s="792"/>
      <c r="L4" s="792" t="s">
        <v>466</v>
      </c>
      <c r="M4" s="792"/>
      <c r="N4" s="792"/>
    </row>
    <row r="5" spans="1:14" ht="12.75">
      <c r="A5" s="836"/>
      <c r="B5" s="792"/>
      <c r="C5" s="11" t="s">
        <v>69</v>
      </c>
      <c r="D5" s="11" t="s">
        <v>70</v>
      </c>
      <c r="E5" s="12" t="s">
        <v>5</v>
      </c>
      <c r="F5" s="11" t="s">
        <v>69</v>
      </c>
      <c r="G5" s="11" t="s">
        <v>70</v>
      </c>
      <c r="H5" s="12" t="s">
        <v>5</v>
      </c>
      <c r="I5" s="11" t="s">
        <v>69</v>
      </c>
      <c r="J5" s="11" t="s">
        <v>70</v>
      </c>
      <c r="K5" s="12" t="s">
        <v>5</v>
      </c>
      <c r="L5" s="11" t="s">
        <v>69</v>
      </c>
      <c r="M5" s="11" t="s">
        <v>70</v>
      </c>
      <c r="N5" s="12" t="s">
        <v>5</v>
      </c>
    </row>
    <row r="6" spans="1:14" ht="13.5" customHeight="1">
      <c r="A6" s="370">
        <v>1</v>
      </c>
      <c r="B6" s="168" t="s">
        <v>34</v>
      </c>
      <c r="C6" s="460">
        <v>16396</v>
      </c>
      <c r="D6" s="460">
        <v>15498</v>
      </c>
      <c r="E6" s="183">
        <f aca="true" t="shared" si="0" ref="E6:E33">+D6/C6*100</f>
        <v>94.52305440351306</v>
      </c>
      <c r="F6" s="460">
        <v>17264</v>
      </c>
      <c r="G6" s="460">
        <v>14321</v>
      </c>
      <c r="H6" s="183">
        <f aca="true" t="shared" si="1" ref="H6:H33">+G6/F6*100</f>
        <v>82.95296570898981</v>
      </c>
      <c r="I6" s="460">
        <v>15328</v>
      </c>
      <c r="J6" s="460">
        <v>14330</v>
      </c>
      <c r="K6" s="183">
        <f aca="true" t="shared" si="2" ref="K6:K30">+J6/I6*100</f>
        <v>93.48903966597078</v>
      </c>
      <c r="L6" s="460">
        <v>10590</v>
      </c>
      <c r="M6" s="460">
        <v>9172</v>
      </c>
      <c r="N6" s="183">
        <f aca="true" t="shared" si="3" ref="N6:N30">+M6/L6*100</f>
        <v>86.61000944287063</v>
      </c>
    </row>
    <row r="7" spans="1:14" ht="14.25" customHeight="1">
      <c r="A7" s="370">
        <v>2</v>
      </c>
      <c r="B7" s="168" t="s">
        <v>35</v>
      </c>
      <c r="C7" s="1">
        <v>2460</v>
      </c>
      <c r="D7" s="1">
        <v>2437</v>
      </c>
      <c r="E7" s="183">
        <f t="shared" si="0"/>
        <v>99.0650406504065</v>
      </c>
      <c r="F7" s="1">
        <v>2465</v>
      </c>
      <c r="G7" s="1">
        <v>2389</v>
      </c>
      <c r="H7" s="183">
        <f t="shared" si="1"/>
        <v>96.91683569979716</v>
      </c>
      <c r="I7" s="1">
        <v>2775</v>
      </c>
      <c r="J7" s="1">
        <v>2718</v>
      </c>
      <c r="K7" s="183">
        <f t="shared" si="2"/>
        <v>97.94594594594595</v>
      </c>
      <c r="L7" s="1">
        <v>2891</v>
      </c>
      <c r="M7" s="1">
        <v>2845</v>
      </c>
      <c r="N7" s="183">
        <f t="shared" si="3"/>
        <v>98.4088550674507</v>
      </c>
    </row>
    <row r="8" spans="1:14" ht="12.75" customHeight="1">
      <c r="A8" s="370">
        <v>3</v>
      </c>
      <c r="B8" s="168" t="s">
        <v>36</v>
      </c>
      <c r="C8" s="1">
        <v>1296</v>
      </c>
      <c r="D8" s="1">
        <v>1254</v>
      </c>
      <c r="E8" s="12">
        <f t="shared" si="0"/>
        <v>96.75925925925925</v>
      </c>
      <c r="F8" s="1">
        <v>1387</v>
      </c>
      <c r="G8" s="1">
        <v>1324</v>
      </c>
      <c r="H8" s="183">
        <f t="shared" si="1"/>
        <v>95.45782263878874</v>
      </c>
      <c r="I8" s="1">
        <v>1404</v>
      </c>
      <c r="J8" s="1">
        <v>1363</v>
      </c>
      <c r="K8" s="183">
        <f t="shared" si="2"/>
        <v>97.07977207977207</v>
      </c>
      <c r="L8" s="1">
        <v>1585</v>
      </c>
      <c r="M8" s="1">
        <v>1355</v>
      </c>
      <c r="N8" s="183">
        <f t="shared" si="3"/>
        <v>85.48895899053628</v>
      </c>
    </row>
    <row r="9" spans="1:22" ht="13.5" customHeight="1">
      <c r="A9" s="370">
        <v>4</v>
      </c>
      <c r="B9" s="168" t="s">
        <v>37</v>
      </c>
      <c r="C9" s="1">
        <v>1618</v>
      </c>
      <c r="D9" s="1">
        <v>1591</v>
      </c>
      <c r="E9" s="12">
        <f t="shared" si="0"/>
        <v>98.33127317676144</v>
      </c>
      <c r="F9" s="1">
        <v>1606</v>
      </c>
      <c r="G9" s="1">
        <v>1602</v>
      </c>
      <c r="H9" s="183">
        <f t="shared" si="1"/>
        <v>99.75093399750934</v>
      </c>
      <c r="I9" s="1">
        <v>1878</v>
      </c>
      <c r="J9" s="1">
        <v>1833</v>
      </c>
      <c r="K9" s="183">
        <f t="shared" si="2"/>
        <v>97.60383386581469</v>
      </c>
      <c r="L9" s="1">
        <v>2154</v>
      </c>
      <c r="M9" s="1">
        <v>1930</v>
      </c>
      <c r="N9" s="183">
        <f t="shared" si="3"/>
        <v>89.60074280408541</v>
      </c>
      <c r="O9" s="15"/>
      <c r="P9" s="15"/>
      <c r="Q9" s="15"/>
      <c r="R9" s="15"/>
      <c r="S9" s="15"/>
      <c r="T9" s="15"/>
      <c r="U9" s="15"/>
      <c r="V9" s="15"/>
    </row>
    <row r="10" spans="1:24" ht="14.25" customHeight="1">
      <c r="A10" s="370">
        <v>5</v>
      </c>
      <c r="B10" s="168" t="s">
        <v>38</v>
      </c>
      <c r="C10" s="32">
        <v>1404</v>
      </c>
      <c r="D10" s="1">
        <v>1272</v>
      </c>
      <c r="E10" s="12">
        <f t="shared" si="0"/>
        <v>90.5982905982906</v>
      </c>
      <c r="F10" s="1">
        <v>1346</v>
      </c>
      <c r="G10" s="1">
        <v>1249</v>
      </c>
      <c r="H10" s="183">
        <f t="shared" si="1"/>
        <v>92.79346210995543</v>
      </c>
      <c r="I10" s="1">
        <v>1483</v>
      </c>
      <c r="J10" s="1">
        <v>1366</v>
      </c>
      <c r="K10" s="183">
        <f t="shared" si="2"/>
        <v>92.1105866486851</v>
      </c>
      <c r="L10" s="1">
        <v>1937</v>
      </c>
      <c r="M10" s="1">
        <v>1361</v>
      </c>
      <c r="N10" s="183">
        <f t="shared" si="3"/>
        <v>70.26329375322663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14" ht="12.75">
      <c r="A11" s="370">
        <v>6</v>
      </c>
      <c r="B11" s="168" t="s">
        <v>39</v>
      </c>
      <c r="C11" s="1">
        <v>2508</v>
      </c>
      <c r="D11" s="1">
        <v>2479</v>
      </c>
      <c r="E11" s="12">
        <f t="shared" si="0"/>
        <v>98.84370015948963</v>
      </c>
      <c r="F11" s="1">
        <v>2577</v>
      </c>
      <c r="G11" s="1">
        <v>2484</v>
      </c>
      <c r="H11" s="183">
        <f t="shared" si="1"/>
        <v>96.39115250291036</v>
      </c>
      <c r="I11" s="1">
        <v>2668</v>
      </c>
      <c r="J11" s="1">
        <v>2648</v>
      </c>
      <c r="K11" s="183">
        <f t="shared" si="2"/>
        <v>99.2503748125937</v>
      </c>
      <c r="L11" s="1">
        <v>2866</v>
      </c>
      <c r="M11" s="1">
        <v>2735</v>
      </c>
      <c r="N11" s="183">
        <f t="shared" si="3"/>
        <v>95.4291695743196</v>
      </c>
    </row>
    <row r="12" spans="1:14" ht="14.25" customHeight="1">
      <c r="A12" s="370">
        <v>7</v>
      </c>
      <c r="B12" s="168" t="s">
        <v>40</v>
      </c>
      <c r="C12" s="32">
        <v>1696</v>
      </c>
      <c r="D12" s="32">
        <v>1558</v>
      </c>
      <c r="E12" s="12">
        <f t="shared" si="0"/>
        <v>91.86320754716981</v>
      </c>
      <c r="F12" s="32">
        <v>1766</v>
      </c>
      <c r="G12" s="32">
        <v>1650</v>
      </c>
      <c r="H12" s="12">
        <f t="shared" si="1"/>
        <v>93.43148357870895</v>
      </c>
      <c r="I12" s="32">
        <v>1737</v>
      </c>
      <c r="J12" s="32">
        <v>1686</v>
      </c>
      <c r="K12" s="183">
        <f t="shared" si="2"/>
        <v>97.06390328151986</v>
      </c>
      <c r="L12" s="32">
        <v>2016</v>
      </c>
      <c r="M12" s="32">
        <v>1932</v>
      </c>
      <c r="N12" s="183">
        <f t="shared" si="3"/>
        <v>95.83333333333334</v>
      </c>
    </row>
    <row r="13" spans="1:14" ht="12.75">
      <c r="A13" s="370">
        <v>8</v>
      </c>
      <c r="B13" s="168" t="s">
        <v>41</v>
      </c>
      <c r="C13" s="32">
        <v>830</v>
      </c>
      <c r="D13" s="32">
        <v>803</v>
      </c>
      <c r="E13" s="12">
        <f t="shared" si="0"/>
        <v>96.74698795180723</v>
      </c>
      <c r="F13" s="32">
        <v>848</v>
      </c>
      <c r="G13" s="32">
        <v>825</v>
      </c>
      <c r="H13" s="12">
        <f t="shared" si="1"/>
        <v>97.2877358490566</v>
      </c>
      <c r="I13" s="32">
        <v>889</v>
      </c>
      <c r="J13" s="32">
        <v>849</v>
      </c>
      <c r="K13" s="183">
        <f t="shared" si="2"/>
        <v>95.50056242969629</v>
      </c>
      <c r="L13" s="32">
        <v>1041</v>
      </c>
      <c r="M13" s="32">
        <v>1020</v>
      </c>
      <c r="N13" s="183">
        <f t="shared" si="3"/>
        <v>97.98270893371757</v>
      </c>
    </row>
    <row r="14" spans="1:14" ht="12.75">
      <c r="A14" s="370">
        <v>9</v>
      </c>
      <c r="B14" s="168" t="s">
        <v>42</v>
      </c>
      <c r="C14" s="1">
        <v>694</v>
      </c>
      <c r="D14" s="1">
        <v>670</v>
      </c>
      <c r="E14" s="12">
        <f t="shared" si="0"/>
        <v>96.54178674351584</v>
      </c>
      <c r="F14" s="1">
        <v>656</v>
      </c>
      <c r="G14" s="1">
        <v>639</v>
      </c>
      <c r="H14" s="12">
        <f t="shared" si="1"/>
        <v>97.40853658536585</v>
      </c>
      <c r="I14" s="1">
        <v>739</v>
      </c>
      <c r="J14" s="1">
        <v>724</v>
      </c>
      <c r="K14" s="183">
        <f t="shared" si="2"/>
        <v>97.9702300405954</v>
      </c>
      <c r="L14" s="1">
        <v>811</v>
      </c>
      <c r="M14" s="1">
        <v>802</v>
      </c>
      <c r="N14" s="183">
        <f t="shared" si="3"/>
        <v>98.89025893958076</v>
      </c>
    </row>
    <row r="15" spans="1:14" ht="13.5" customHeight="1">
      <c r="A15" s="370">
        <v>10</v>
      </c>
      <c r="B15" s="168" t="s">
        <v>43</v>
      </c>
      <c r="C15" s="1">
        <v>2239</v>
      </c>
      <c r="D15" s="1">
        <v>2209</v>
      </c>
      <c r="E15" s="12">
        <f t="shared" si="0"/>
        <v>98.66011612326932</v>
      </c>
      <c r="F15" s="1">
        <v>2379</v>
      </c>
      <c r="G15" s="1">
        <v>2316</v>
      </c>
      <c r="H15" s="12">
        <f t="shared" si="1"/>
        <v>97.35182849936949</v>
      </c>
      <c r="I15" s="1">
        <v>2592</v>
      </c>
      <c r="J15" s="1">
        <v>2577</v>
      </c>
      <c r="K15" s="183">
        <f t="shared" si="2"/>
        <v>99.42129629629629</v>
      </c>
      <c r="L15" s="1">
        <v>2780</v>
      </c>
      <c r="M15" s="1">
        <v>2346</v>
      </c>
      <c r="N15" s="183">
        <f t="shared" si="3"/>
        <v>84.38848920863309</v>
      </c>
    </row>
    <row r="16" spans="1:14" ht="12.75">
      <c r="A16" s="370">
        <v>11</v>
      </c>
      <c r="B16" s="168" t="s">
        <v>44</v>
      </c>
      <c r="C16" s="1">
        <v>1717</v>
      </c>
      <c r="D16" s="1">
        <v>1653</v>
      </c>
      <c r="E16" s="12">
        <f t="shared" si="0"/>
        <v>96.27256843331392</v>
      </c>
      <c r="F16" s="1">
        <v>1740</v>
      </c>
      <c r="G16" s="1">
        <v>1556</v>
      </c>
      <c r="H16" s="12">
        <f t="shared" si="1"/>
        <v>89.42528735632183</v>
      </c>
      <c r="I16" s="1">
        <v>1811</v>
      </c>
      <c r="J16" s="1">
        <v>1781</v>
      </c>
      <c r="K16" s="183">
        <f t="shared" si="2"/>
        <v>98.34345665378244</v>
      </c>
      <c r="L16" s="1">
        <v>2027</v>
      </c>
      <c r="M16" s="1">
        <v>2010</v>
      </c>
      <c r="N16" s="183">
        <f t="shared" si="3"/>
        <v>99.16132215096202</v>
      </c>
    </row>
    <row r="17" spans="1:14" ht="12.75">
      <c r="A17" s="370">
        <v>12</v>
      </c>
      <c r="B17" s="168" t="s">
        <v>45</v>
      </c>
      <c r="C17" s="7">
        <v>3716</v>
      </c>
      <c r="D17" s="7">
        <v>3395</v>
      </c>
      <c r="E17" s="338">
        <f t="shared" si="0"/>
        <v>91.36167922497309</v>
      </c>
      <c r="F17" s="1">
        <v>3768</v>
      </c>
      <c r="G17" s="1">
        <v>3322</v>
      </c>
      <c r="H17" s="12">
        <f t="shared" si="1"/>
        <v>88.16348195329087</v>
      </c>
      <c r="I17" s="1">
        <v>3836</v>
      </c>
      <c r="J17" s="1">
        <v>3623</v>
      </c>
      <c r="K17" s="183">
        <f t="shared" si="2"/>
        <v>94.4473409801877</v>
      </c>
      <c r="L17" s="1">
        <v>2446</v>
      </c>
      <c r="M17" s="1">
        <v>2446</v>
      </c>
      <c r="N17" s="183">
        <f t="shared" si="3"/>
        <v>100</v>
      </c>
    </row>
    <row r="18" spans="1:24" ht="12.75">
      <c r="A18" s="370">
        <v>13</v>
      </c>
      <c r="B18" s="168" t="s">
        <v>46</v>
      </c>
      <c r="C18" s="1">
        <v>1796</v>
      </c>
      <c r="D18" s="1">
        <v>1749</v>
      </c>
      <c r="E18" s="338">
        <f t="shared" si="0"/>
        <v>97.38307349665925</v>
      </c>
      <c r="F18" s="1">
        <v>1911</v>
      </c>
      <c r="G18" s="32">
        <v>1826</v>
      </c>
      <c r="H18" s="12">
        <f t="shared" si="1"/>
        <v>95.5520669806384</v>
      </c>
      <c r="I18" s="32">
        <v>2115</v>
      </c>
      <c r="J18" s="32">
        <v>2020</v>
      </c>
      <c r="K18" s="183">
        <f t="shared" si="2"/>
        <v>95.50827423167848</v>
      </c>
      <c r="L18" s="32">
        <v>2269</v>
      </c>
      <c r="M18" s="32">
        <v>2163</v>
      </c>
      <c r="N18" s="183">
        <f t="shared" si="3"/>
        <v>95.32833847509916</v>
      </c>
      <c r="Q18" s="24"/>
      <c r="R18" s="24"/>
      <c r="S18" s="24"/>
      <c r="T18" s="24"/>
      <c r="U18" s="24"/>
      <c r="V18" s="24"/>
      <c r="W18" s="24"/>
      <c r="X18" s="24"/>
    </row>
    <row r="19" spans="1:14" ht="12.75">
      <c r="A19" s="370">
        <v>14</v>
      </c>
      <c r="B19" s="168" t="s">
        <v>47</v>
      </c>
      <c r="C19" s="1">
        <v>3230</v>
      </c>
      <c r="D19" s="1">
        <v>2660</v>
      </c>
      <c r="E19" s="12">
        <f t="shared" si="0"/>
        <v>82.35294117647058</v>
      </c>
      <c r="F19" s="1">
        <v>3142</v>
      </c>
      <c r="G19" s="1">
        <v>2161</v>
      </c>
      <c r="H19" s="12">
        <f t="shared" si="1"/>
        <v>68.7778485041375</v>
      </c>
      <c r="I19" s="1">
        <v>3382</v>
      </c>
      <c r="J19" s="1">
        <v>2901</v>
      </c>
      <c r="K19" s="183">
        <f t="shared" si="2"/>
        <v>85.77764636309875</v>
      </c>
      <c r="L19" s="1">
        <v>3514</v>
      </c>
      <c r="M19" s="1">
        <v>2922</v>
      </c>
      <c r="N19" s="183">
        <f t="shared" si="3"/>
        <v>83.15310187820148</v>
      </c>
    </row>
    <row r="20" spans="1:14" ht="12.75">
      <c r="A20" s="370">
        <v>15</v>
      </c>
      <c r="B20" s="168" t="s">
        <v>48</v>
      </c>
      <c r="C20" s="1">
        <v>711</v>
      </c>
      <c r="D20" s="1">
        <v>678</v>
      </c>
      <c r="E20" s="12">
        <f t="shared" si="0"/>
        <v>95.35864978902954</v>
      </c>
      <c r="F20" s="1">
        <v>692</v>
      </c>
      <c r="G20" s="1">
        <v>634</v>
      </c>
      <c r="H20" s="12">
        <f t="shared" si="1"/>
        <v>91.61849710982659</v>
      </c>
      <c r="I20" s="1">
        <v>793</v>
      </c>
      <c r="J20" s="1">
        <v>716</v>
      </c>
      <c r="K20" s="183">
        <f t="shared" si="2"/>
        <v>90.29003783102144</v>
      </c>
      <c r="L20" s="1">
        <v>1075</v>
      </c>
      <c r="M20" s="1">
        <v>875</v>
      </c>
      <c r="N20" s="183">
        <f t="shared" si="3"/>
        <v>81.3953488372093</v>
      </c>
    </row>
    <row r="21" spans="1:14" ht="12.75">
      <c r="A21" s="370">
        <v>16</v>
      </c>
      <c r="B21" s="168" t="s">
        <v>49</v>
      </c>
      <c r="C21" s="1">
        <v>612</v>
      </c>
      <c r="D21" s="1">
        <v>597</v>
      </c>
      <c r="E21" s="12">
        <f t="shared" si="0"/>
        <v>97.54901960784314</v>
      </c>
      <c r="F21" s="1">
        <v>630</v>
      </c>
      <c r="G21" s="1">
        <v>597</v>
      </c>
      <c r="H21" s="12">
        <f t="shared" si="1"/>
        <v>94.76190476190476</v>
      </c>
      <c r="I21" s="1">
        <v>673</v>
      </c>
      <c r="J21" s="1">
        <v>672</v>
      </c>
      <c r="K21" s="136">
        <v>97</v>
      </c>
      <c r="L21" s="1">
        <v>809</v>
      </c>
      <c r="M21" s="1">
        <v>789</v>
      </c>
      <c r="N21" s="10">
        <f t="shared" si="3"/>
        <v>97.52781211372064</v>
      </c>
    </row>
    <row r="22" spans="1:14" ht="12.75">
      <c r="A22" s="370">
        <v>17</v>
      </c>
      <c r="B22" s="168" t="s">
        <v>50</v>
      </c>
      <c r="C22" s="1">
        <v>1895</v>
      </c>
      <c r="D22" s="1">
        <v>1875</v>
      </c>
      <c r="E22" s="10">
        <f t="shared" si="0"/>
        <v>98.94459102902374</v>
      </c>
      <c r="F22" s="1">
        <v>1918</v>
      </c>
      <c r="G22" s="1">
        <v>1808</v>
      </c>
      <c r="H22" s="10">
        <f t="shared" si="1"/>
        <v>94.26485922836288</v>
      </c>
      <c r="I22" s="1">
        <v>2011</v>
      </c>
      <c r="J22" s="1">
        <v>1933</v>
      </c>
      <c r="K22" s="10">
        <f t="shared" si="2"/>
        <v>96.12133267031328</v>
      </c>
      <c r="L22" s="1">
        <v>2211</v>
      </c>
      <c r="M22" s="1">
        <v>2107</v>
      </c>
      <c r="N22" s="183">
        <f t="shared" si="3"/>
        <v>95.2962460425147</v>
      </c>
    </row>
    <row r="23" spans="1:14" ht="12.75">
      <c r="A23" s="370">
        <v>18</v>
      </c>
      <c r="B23" s="168" t="s">
        <v>51</v>
      </c>
      <c r="C23" s="1">
        <v>1940</v>
      </c>
      <c r="D23" s="1">
        <v>1827</v>
      </c>
      <c r="E23" s="10">
        <f t="shared" si="0"/>
        <v>94.17525773195877</v>
      </c>
      <c r="F23" s="1">
        <v>1958</v>
      </c>
      <c r="G23" s="1">
        <v>1726</v>
      </c>
      <c r="H23" s="10">
        <f t="shared" si="1"/>
        <v>88.1511746680286</v>
      </c>
      <c r="I23" s="1">
        <v>2139</v>
      </c>
      <c r="J23" s="1">
        <v>1858</v>
      </c>
      <c r="K23" s="10">
        <f t="shared" si="2"/>
        <v>86.86302010285179</v>
      </c>
      <c r="L23" s="1">
        <v>2597</v>
      </c>
      <c r="M23" s="1">
        <v>2495</v>
      </c>
      <c r="N23" s="183">
        <f t="shared" si="3"/>
        <v>96.07239122063919</v>
      </c>
    </row>
    <row r="24" spans="1:14" ht="12.75">
      <c r="A24" s="370">
        <v>19</v>
      </c>
      <c r="B24" s="168" t="s">
        <v>52</v>
      </c>
      <c r="C24" s="1">
        <v>1610</v>
      </c>
      <c r="D24" s="1">
        <v>1531</v>
      </c>
      <c r="E24" s="12">
        <f t="shared" si="0"/>
        <v>95.09316770186335</v>
      </c>
      <c r="F24" s="1">
        <v>1625</v>
      </c>
      <c r="G24" s="1">
        <v>1545</v>
      </c>
      <c r="H24" s="12">
        <f t="shared" si="1"/>
        <v>95.07692307692308</v>
      </c>
      <c r="I24" s="1">
        <v>1671</v>
      </c>
      <c r="J24" s="1">
        <v>1645</v>
      </c>
      <c r="K24" s="12">
        <f t="shared" si="2"/>
        <v>98.44404548174745</v>
      </c>
      <c r="L24" s="1">
        <v>1728</v>
      </c>
      <c r="M24" s="1">
        <v>1649</v>
      </c>
      <c r="N24" s="183">
        <f t="shared" si="3"/>
        <v>95.42824074074075</v>
      </c>
    </row>
    <row r="25" spans="1:14" ht="14.25" customHeight="1">
      <c r="A25" s="370">
        <v>20</v>
      </c>
      <c r="B25" s="168" t="s">
        <v>467</v>
      </c>
      <c r="C25" s="1">
        <v>1502</v>
      </c>
      <c r="D25" s="1">
        <v>1447</v>
      </c>
      <c r="E25" s="12">
        <f t="shared" si="0"/>
        <v>96.33821571238349</v>
      </c>
      <c r="F25" s="1">
        <v>1575</v>
      </c>
      <c r="G25" s="1">
        <v>1495</v>
      </c>
      <c r="H25" s="12">
        <f t="shared" si="1"/>
        <v>94.92063492063491</v>
      </c>
      <c r="I25" s="1">
        <v>1685</v>
      </c>
      <c r="J25" s="1">
        <v>1647</v>
      </c>
      <c r="K25" s="183">
        <f t="shared" si="2"/>
        <v>97.74480712166172</v>
      </c>
      <c r="L25" s="1">
        <v>1832</v>
      </c>
      <c r="M25" s="1">
        <v>1752</v>
      </c>
      <c r="N25" s="183">
        <f t="shared" si="3"/>
        <v>95.63318777292577</v>
      </c>
    </row>
    <row r="26" spans="1:20" ht="13.5" customHeight="1">
      <c r="A26" s="370">
        <v>21</v>
      </c>
      <c r="B26" s="168" t="s">
        <v>468</v>
      </c>
      <c r="C26" s="1">
        <v>1040</v>
      </c>
      <c r="D26" s="1">
        <v>1007</v>
      </c>
      <c r="E26" s="12">
        <f t="shared" si="0"/>
        <v>96.82692307692308</v>
      </c>
      <c r="F26" s="1">
        <v>1158</v>
      </c>
      <c r="G26" s="1">
        <v>1095</v>
      </c>
      <c r="H26" s="12">
        <f t="shared" si="1"/>
        <v>94.55958549222798</v>
      </c>
      <c r="I26" s="1">
        <v>1280</v>
      </c>
      <c r="J26" s="1">
        <v>1235</v>
      </c>
      <c r="K26" s="183">
        <f t="shared" si="2"/>
        <v>96.484375</v>
      </c>
      <c r="L26" s="1">
        <v>1375</v>
      </c>
      <c r="M26" s="1">
        <v>1333</v>
      </c>
      <c r="N26" s="183">
        <f t="shared" si="3"/>
        <v>96.94545454545455</v>
      </c>
      <c r="O26" s="54"/>
      <c r="P26" s="54"/>
      <c r="Q26" s="24"/>
      <c r="R26" s="24"/>
      <c r="S26" s="24"/>
      <c r="T26" s="24"/>
    </row>
    <row r="27" spans="1:16" ht="14.25" customHeight="1">
      <c r="A27" s="370">
        <v>22</v>
      </c>
      <c r="B27" s="168" t="s">
        <v>55</v>
      </c>
      <c r="C27" s="1">
        <v>2523</v>
      </c>
      <c r="D27" s="1">
        <v>2477</v>
      </c>
      <c r="E27" s="12">
        <f t="shared" si="0"/>
        <v>98.17677368212445</v>
      </c>
      <c r="F27" s="1">
        <v>2507</v>
      </c>
      <c r="G27" s="1">
        <v>2484</v>
      </c>
      <c r="H27" s="12">
        <f t="shared" si="1"/>
        <v>99.08256880733946</v>
      </c>
      <c r="I27" s="1">
        <v>2639</v>
      </c>
      <c r="J27" s="1">
        <v>2627</v>
      </c>
      <c r="K27" s="183">
        <f t="shared" si="2"/>
        <v>99.545282303903</v>
      </c>
      <c r="L27" s="1">
        <v>2693</v>
      </c>
      <c r="M27" s="1">
        <v>2645</v>
      </c>
      <c r="N27" s="183">
        <f t="shared" si="3"/>
        <v>98.21760118826587</v>
      </c>
      <c r="O27" s="54"/>
      <c r="P27" s="15"/>
    </row>
    <row r="28" spans="1:14" ht="12" customHeight="1">
      <c r="A28" s="370">
        <v>23</v>
      </c>
      <c r="B28" s="168" t="s">
        <v>56</v>
      </c>
      <c r="C28" s="1">
        <v>1377</v>
      </c>
      <c r="D28" s="1">
        <v>1340</v>
      </c>
      <c r="E28" s="12">
        <f t="shared" si="0"/>
        <v>97.31299927378359</v>
      </c>
      <c r="F28" s="1">
        <v>1382</v>
      </c>
      <c r="G28" s="1">
        <v>1322</v>
      </c>
      <c r="H28" s="12">
        <f t="shared" si="1"/>
        <v>95.65846599131693</v>
      </c>
      <c r="I28" s="1">
        <v>1526</v>
      </c>
      <c r="J28" s="1">
        <v>1497</v>
      </c>
      <c r="K28" s="183">
        <f t="shared" si="2"/>
        <v>98.09960681520315</v>
      </c>
      <c r="L28" s="1">
        <v>1890</v>
      </c>
      <c r="M28" s="1">
        <v>1865</v>
      </c>
      <c r="N28" s="183">
        <f t="shared" si="3"/>
        <v>98.67724867724867</v>
      </c>
    </row>
    <row r="29" spans="1:14" ht="14.25" customHeight="1">
      <c r="A29" s="370">
        <v>24</v>
      </c>
      <c r="B29" s="168" t="s">
        <v>57</v>
      </c>
      <c r="C29" s="1">
        <v>6347</v>
      </c>
      <c r="D29" s="1">
        <v>6042</v>
      </c>
      <c r="E29" s="12">
        <f t="shared" si="0"/>
        <v>95.19458011659052</v>
      </c>
      <c r="F29" s="1">
        <v>6647</v>
      </c>
      <c r="G29" s="1">
        <v>6313</v>
      </c>
      <c r="H29" s="12">
        <f t="shared" si="1"/>
        <v>94.97517677147586</v>
      </c>
      <c r="I29" s="1">
        <v>6423</v>
      </c>
      <c r="J29" s="1">
        <v>6142</v>
      </c>
      <c r="K29" s="183">
        <f t="shared" si="2"/>
        <v>95.62509730655458</v>
      </c>
      <c r="L29" s="1">
        <v>5693</v>
      </c>
      <c r="M29" s="1">
        <v>5531</v>
      </c>
      <c r="N29" s="183">
        <f t="shared" si="3"/>
        <v>97.15440014052345</v>
      </c>
    </row>
    <row r="30" spans="1:14" ht="12.75">
      <c r="A30" s="370">
        <v>25</v>
      </c>
      <c r="B30" s="168" t="s">
        <v>58</v>
      </c>
      <c r="C30" s="1">
        <v>2673</v>
      </c>
      <c r="D30" s="174">
        <v>2606</v>
      </c>
      <c r="E30" s="12">
        <f t="shared" si="0"/>
        <v>97.49345304900861</v>
      </c>
      <c r="F30" s="1">
        <v>2654</v>
      </c>
      <c r="G30" s="174">
        <v>2528</v>
      </c>
      <c r="H30" s="12">
        <f t="shared" si="1"/>
        <v>95.25244913338358</v>
      </c>
      <c r="I30" s="1">
        <v>2692</v>
      </c>
      <c r="J30" s="174">
        <v>2619</v>
      </c>
      <c r="K30" s="183">
        <f t="shared" si="2"/>
        <v>97.28826151560177</v>
      </c>
      <c r="L30" s="1">
        <v>2895</v>
      </c>
      <c r="M30" s="1">
        <v>2806</v>
      </c>
      <c r="N30" s="183">
        <f t="shared" si="3"/>
        <v>96.92573402417962</v>
      </c>
    </row>
    <row r="31" spans="1:14" ht="18.75" customHeight="1">
      <c r="A31" s="824" t="s">
        <v>1</v>
      </c>
      <c r="B31" s="835"/>
      <c r="C31" s="253">
        <f>SUM(C6:C23)</f>
        <v>46758</v>
      </c>
      <c r="D31" s="253">
        <f>SUM(D6:D23)</f>
        <v>44205</v>
      </c>
      <c r="E31" s="260">
        <f t="shared" si="0"/>
        <v>94.53997176953676</v>
      </c>
      <c r="F31" s="253">
        <f>SUM(F6:F23)</f>
        <v>48053</v>
      </c>
      <c r="G31" s="253">
        <f>SUM(G6:G23)</f>
        <v>42429</v>
      </c>
      <c r="H31" s="260">
        <f t="shared" si="1"/>
        <v>88.29625621709363</v>
      </c>
      <c r="I31" s="253">
        <f>SUM(I6:I23)</f>
        <v>48253</v>
      </c>
      <c r="J31" s="253">
        <f>SUM(J6:J23)</f>
        <v>45598</v>
      </c>
      <c r="K31" s="260">
        <f>+J31/I31*100</f>
        <v>94.49775143514393</v>
      </c>
      <c r="L31" s="253">
        <f>SUM(L6:L23)</f>
        <v>45619</v>
      </c>
      <c r="M31" s="253">
        <f>SUM(M6:M23)</f>
        <v>41305</v>
      </c>
      <c r="N31" s="260">
        <f>+M31/L31*100</f>
        <v>90.54341392840702</v>
      </c>
    </row>
    <row r="32" spans="1:14" ht="12.75">
      <c r="A32" s="824" t="s">
        <v>2</v>
      </c>
      <c r="B32" s="835"/>
      <c r="C32" s="253">
        <f>SUM(C24:C30)</f>
        <v>17072</v>
      </c>
      <c r="D32" s="253">
        <f>SUM(D24:D30)</f>
        <v>16450</v>
      </c>
      <c r="E32" s="260">
        <f t="shared" si="0"/>
        <v>96.35660731021557</v>
      </c>
      <c r="F32" s="253">
        <f>SUM(F24:F30)</f>
        <v>17548</v>
      </c>
      <c r="G32" s="253">
        <f>SUM(G24:G30)</f>
        <v>16782</v>
      </c>
      <c r="H32" s="260">
        <f t="shared" si="1"/>
        <v>95.6348301800775</v>
      </c>
      <c r="I32" s="253">
        <f>SUM(I24:I30)</f>
        <v>17916</v>
      </c>
      <c r="J32" s="253">
        <f>SUM(J24:J30)</f>
        <v>17412</v>
      </c>
      <c r="K32" s="260">
        <f>+J32/I32*100</f>
        <v>97.1868720696584</v>
      </c>
      <c r="L32" s="253">
        <f>SUM(L24:L30)</f>
        <v>18106</v>
      </c>
      <c r="M32" s="253">
        <f>SUM(M24:M30)</f>
        <v>17581</v>
      </c>
      <c r="N32" s="260">
        <f>+M32/L32*100</f>
        <v>97.10040870429691</v>
      </c>
    </row>
    <row r="33" spans="1:14" ht="21" customHeight="1">
      <c r="A33" s="824" t="s">
        <v>0</v>
      </c>
      <c r="B33" s="835"/>
      <c r="C33" s="253">
        <f>+C32+C31</f>
        <v>63830</v>
      </c>
      <c r="D33" s="253">
        <f>+D32+D31</f>
        <v>60655</v>
      </c>
      <c r="E33" s="260">
        <f t="shared" si="0"/>
        <v>95.02584991383361</v>
      </c>
      <c r="F33" s="253">
        <f>+F32+F31</f>
        <v>65601</v>
      </c>
      <c r="G33" s="253">
        <f>+G32+G31</f>
        <v>59211</v>
      </c>
      <c r="H33" s="260">
        <f t="shared" si="1"/>
        <v>90.25929482782274</v>
      </c>
      <c r="I33" s="253">
        <f>+I32+I31</f>
        <v>66169</v>
      </c>
      <c r="J33" s="253">
        <f>+J32+J31</f>
        <v>63010</v>
      </c>
      <c r="K33" s="260">
        <f>+J33/I33*100</f>
        <v>95.22586105275884</v>
      </c>
      <c r="L33" s="253">
        <f>+L32+L31</f>
        <v>63725</v>
      </c>
      <c r="M33" s="253">
        <f>+M32+M31</f>
        <v>58886</v>
      </c>
      <c r="N33" s="260">
        <f>+M33/L33*100</f>
        <v>92.40643389564535</v>
      </c>
    </row>
    <row r="34" spans="3:14" ht="12.75">
      <c r="C34" s="18"/>
      <c r="D34" s="18"/>
      <c r="E34" s="198"/>
      <c r="F34" s="18"/>
      <c r="G34" s="18"/>
      <c r="H34" s="198"/>
      <c r="I34" s="18"/>
      <c r="J34" s="18"/>
      <c r="K34" s="198"/>
      <c r="L34" s="18"/>
      <c r="M34" s="18"/>
      <c r="N34" s="198"/>
    </row>
    <row r="35" spans="9:14" ht="12.75">
      <c r="I35" s="9"/>
      <c r="M35" s="9"/>
      <c r="N35"/>
    </row>
    <row r="36" spans="11:14" ht="12.75">
      <c r="K36"/>
      <c r="N36"/>
    </row>
    <row r="37" spans="5:14" ht="12.75">
      <c r="E37"/>
      <c r="F37" s="17"/>
      <c r="H37"/>
      <c r="I37" s="17"/>
      <c r="K37"/>
      <c r="L37" s="17"/>
      <c r="N37"/>
    </row>
    <row r="38" spans="5:14" ht="12.75">
      <c r="E38"/>
      <c r="F38" s="17"/>
      <c r="H38"/>
      <c r="I38" s="17"/>
      <c r="K38"/>
      <c r="L38" s="17"/>
      <c r="N38"/>
    </row>
  </sheetData>
  <sheetProtection/>
  <mergeCells count="10">
    <mergeCell ref="A31:B31"/>
    <mergeCell ref="A32:B32"/>
    <mergeCell ref="A33:B33"/>
    <mergeCell ref="A4:A5"/>
    <mergeCell ref="A1:N2"/>
    <mergeCell ref="B4:B5"/>
    <mergeCell ref="C4:E4"/>
    <mergeCell ref="F4:H4"/>
    <mergeCell ref="I4:K4"/>
    <mergeCell ref="L4:N4"/>
  </mergeCells>
  <printOptions horizontalCentered="1" verticalCentered="1"/>
  <pageMargins left="0.75" right="0.75" top="1" bottom="1" header="0.5" footer="0.5"/>
  <pageSetup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4.57421875" style="66" customWidth="1"/>
    <col min="2" max="2" width="12.421875" style="0" customWidth="1"/>
    <col min="3" max="4" width="7.8515625" style="0" customWidth="1"/>
    <col min="5" max="5" width="6.7109375" style="17" customWidth="1"/>
    <col min="6" max="7" width="7.8515625" style="0" customWidth="1"/>
    <col min="8" max="8" width="6.7109375" style="17" customWidth="1"/>
    <col min="9" max="9" width="7.57421875" style="0" customWidth="1"/>
    <col min="10" max="10" width="7.7109375" style="0" customWidth="1"/>
    <col min="11" max="11" width="6.7109375" style="17" customWidth="1"/>
    <col min="12" max="13" width="7.8515625" style="0" customWidth="1"/>
    <col min="14" max="14" width="6.7109375" style="17" customWidth="1"/>
  </cols>
  <sheetData>
    <row r="1" spans="1:14" ht="12.75" customHeight="1">
      <c r="A1" s="781" t="s">
        <v>807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</row>
    <row r="2" spans="1:14" ht="12.75" customHeight="1">
      <c r="A2" s="781"/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</row>
    <row r="3" spans="1:14" ht="11.25" customHeight="1">
      <c r="A3" s="199"/>
      <c r="B3" s="15" t="s">
        <v>469</v>
      </c>
      <c r="C3" s="15"/>
      <c r="D3" s="15"/>
      <c r="E3" s="16"/>
      <c r="F3" s="15"/>
      <c r="G3" s="15"/>
      <c r="H3" s="16"/>
      <c r="I3" s="15"/>
      <c r="J3" s="15"/>
      <c r="K3" s="16"/>
      <c r="L3" s="15"/>
      <c r="M3" s="15"/>
      <c r="N3" s="16"/>
    </row>
    <row r="4" spans="1:14" ht="10.5" customHeight="1">
      <c r="A4" s="837" t="s">
        <v>59</v>
      </c>
      <c r="B4" s="792" t="s">
        <v>178</v>
      </c>
      <c r="C4" s="792" t="s">
        <v>65</v>
      </c>
      <c r="D4" s="792"/>
      <c r="E4" s="792"/>
      <c r="F4" s="792" t="s">
        <v>66</v>
      </c>
      <c r="G4" s="792"/>
      <c r="H4" s="792"/>
      <c r="I4" s="792" t="s">
        <v>465</v>
      </c>
      <c r="J4" s="792"/>
      <c r="K4" s="792"/>
      <c r="L4" s="792" t="s">
        <v>470</v>
      </c>
      <c r="M4" s="792"/>
      <c r="N4" s="792"/>
    </row>
    <row r="5" spans="1:14" ht="10.5" customHeight="1">
      <c r="A5" s="838"/>
      <c r="B5" s="792"/>
      <c r="C5" s="11" t="s">
        <v>69</v>
      </c>
      <c r="D5" s="11" t="s">
        <v>70</v>
      </c>
      <c r="E5" s="12" t="s">
        <v>5</v>
      </c>
      <c r="F5" s="11" t="s">
        <v>69</v>
      </c>
      <c r="G5" s="11" t="s">
        <v>71</v>
      </c>
      <c r="H5" s="12" t="s">
        <v>5</v>
      </c>
      <c r="I5" s="11" t="s">
        <v>69</v>
      </c>
      <c r="J5" s="11" t="s">
        <v>71</v>
      </c>
      <c r="K5" s="12" t="s">
        <v>5</v>
      </c>
      <c r="L5" s="11" t="s">
        <v>69</v>
      </c>
      <c r="M5" s="11" t="s">
        <v>71</v>
      </c>
      <c r="N5" s="12" t="s">
        <v>5</v>
      </c>
    </row>
    <row r="6" spans="1:14" ht="12.75">
      <c r="A6" s="11">
        <v>1</v>
      </c>
      <c r="B6" s="327" t="s">
        <v>294</v>
      </c>
      <c r="C6" s="454">
        <v>500</v>
      </c>
      <c r="D6" s="454">
        <v>453</v>
      </c>
      <c r="E6" s="12">
        <f aca="true" t="shared" si="0" ref="E6:E21">+D6/C6*100</f>
        <v>90.60000000000001</v>
      </c>
      <c r="F6" s="455">
        <v>642</v>
      </c>
      <c r="G6" s="454">
        <v>425</v>
      </c>
      <c r="H6" s="12">
        <f aca="true" t="shared" si="1" ref="H6:H21">+G6/F6*100</f>
        <v>66.1993769470405</v>
      </c>
      <c r="I6" s="455">
        <v>452</v>
      </c>
      <c r="J6" s="454">
        <v>446</v>
      </c>
      <c r="K6" s="12">
        <f aca="true" t="shared" si="2" ref="K6:K21">+J6/I6*100</f>
        <v>98.67256637168141</v>
      </c>
      <c r="L6" s="455">
        <v>471</v>
      </c>
      <c r="M6" s="454">
        <v>435</v>
      </c>
      <c r="N6" s="12">
        <f aca="true" t="shared" si="3" ref="N6:N37">+M6/L6*100</f>
        <v>92.35668789808918</v>
      </c>
    </row>
    <row r="7" spans="1:14" ht="12.75">
      <c r="A7" s="11">
        <v>2</v>
      </c>
      <c r="B7" s="191" t="s">
        <v>319</v>
      </c>
      <c r="C7" s="458">
        <v>220</v>
      </c>
      <c r="D7" s="458">
        <v>199</v>
      </c>
      <c r="E7" s="12">
        <f t="shared" si="0"/>
        <v>90.45454545454545</v>
      </c>
      <c r="F7" s="459">
        <v>220</v>
      </c>
      <c r="G7" s="458">
        <v>196</v>
      </c>
      <c r="H7" s="12">
        <f t="shared" si="1"/>
        <v>89.0909090909091</v>
      </c>
      <c r="I7" s="459">
        <v>250</v>
      </c>
      <c r="J7" s="458">
        <v>196</v>
      </c>
      <c r="K7" s="12">
        <f t="shared" si="2"/>
        <v>78.4</v>
      </c>
      <c r="L7" s="459">
        <v>230</v>
      </c>
      <c r="M7" s="458">
        <v>220</v>
      </c>
      <c r="N7" s="12">
        <f t="shared" si="3"/>
        <v>95.65217391304348</v>
      </c>
    </row>
    <row r="8" spans="1:14" ht="12.75">
      <c r="A8" s="11">
        <v>3</v>
      </c>
      <c r="B8" s="191" t="s">
        <v>320</v>
      </c>
      <c r="C8" s="454">
        <v>1480</v>
      </c>
      <c r="D8" s="454">
        <v>1480</v>
      </c>
      <c r="E8" s="12">
        <f t="shared" si="0"/>
        <v>100</v>
      </c>
      <c r="F8" s="455">
        <v>1400</v>
      </c>
      <c r="G8" s="454">
        <v>1280</v>
      </c>
      <c r="H8" s="12">
        <f t="shared" si="1"/>
        <v>91.42857142857143</v>
      </c>
      <c r="I8" s="456">
        <v>1380</v>
      </c>
      <c r="J8" s="457">
        <v>1234</v>
      </c>
      <c r="K8" s="12">
        <f t="shared" si="2"/>
        <v>89.42028985507247</v>
      </c>
      <c r="L8" s="455">
        <v>1531</v>
      </c>
      <c r="M8" s="454">
        <v>1531</v>
      </c>
      <c r="N8" s="12">
        <f t="shared" si="3"/>
        <v>100</v>
      </c>
    </row>
    <row r="9" spans="1:14" ht="12.75">
      <c r="A9" s="11">
        <v>4</v>
      </c>
      <c r="B9" s="191" t="s">
        <v>321</v>
      </c>
      <c r="C9" s="454">
        <v>1924</v>
      </c>
      <c r="D9" s="454">
        <v>1740</v>
      </c>
      <c r="E9" s="12">
        <f t="shared" si="0"/>
        <v>90.43659043659044</v>
      </c>
      <c r="F9" s="455">
        <v>2346</v>
      </c>
      <c r="G9" s="454">
        <v>1779</v>
      </c>
      <c r="H9" s="12">
        <f t="shared" si="1"/>
        <v>75.83120204603581</v>
      </c>
      <c r="I9" s="455">
        <v>2030</v>
      </c>
      <c r="J9" s="454">
        <v>1974</v>
      </c>
      <c r="K9" s="12">
        <f t="shared" si="2"/>
        <v>97.24137931034483</v>
      </c>
      <c r="L9" s="455">
        <v>556</v>
      </c>
      <c r="M9" s="454">
        <v>556</v>
      </c>
      <c r="N9" s="12">
        <f t="shared" si="3"/>
        <v>100</v>
      </c>
    </row>
    <row r="10" spans="1:14" ht="12.75" customHeight="1">
      <c r="A10" s="11">
        <v>5</v>
      </c>
      <c r="B10" s="191" t="s">
        <v>322</v>
      </c>
      <c r="C10" s="454">
        <v>154</v>
      </c>
      <c r="D10" s="454">
        <v>154</v>
      </c>
      <c r="E10" s="12">
        <f t="shared" si="0"/>
        <v>100</v>
      </c>
      <c r="F10" s="455">
        <v>149</v>
      </c>
      <c r="G10" s="454">
        <v>149</v>
      </c>
      <c r="H10" s="12">
        <f t="shared" si="1"/>
        <v>100</v>
      </c>
      <c r="I10" s="455">
        <v>166</v>
      </c>
      <c r="J10" s="454">
        <v>166</v>
      </c>
      <c r="K10" s="12">
        <f t="shared" si="2"/>
        <v>100</v>
      </c>
      <c r="L10" s="455">
        <v>154</v>
      </c>
      <c r="M10" s="454">
        <v>149</v>
      </c>
      <c r="N10" s="12">
        <f t="shared" si="3"/>
        <v>96.75324675324676</v>
      </c>
    </row>
    <row r="11" spans="1:14" ht="12.75" customHeight="1">
      <c r="A11" s="11">
        <v>6</v>
      </c>
      <c r="B11" s="191" t="s">
        <v>323</v>
      </c>
      <c r="C11" s="454">
        <v>606</v>
      </c>
      <c r="D11" s="454">
        <v>572</v>
      </c>
      <c r="E11" s="12">
        <f t="shared" si="0"/>
        <v>94.38943894389439</v>
      </c>
      <c r="F11" s="455">
        <v>580</v>
      </c>
      <c r="G11" s="454">
        <v>468</v>
      </c>
      <c r="H11" s="12">
        <f t="shared" si="1"/>
        <v>80.6896551724138</v>
      </c>
      <c r="I11" s="455">
        <v>487</v>
      </c>
      <c r="J11" s="454">
        <v>485</v>
      </c>
      <c r="K11" s="12">
        <f t="shared" si="2"/>
        <v>99.58932238193019</v>
      </c>
      <c r="L11" s="455">
        <v>316</v>
      </c>
      <c r="M11" s="454">
        <v>293</v>
      </c>
      <c r="N11" s="12">
        <f t="shared" si="3"/>
        <v>92.72151898734177</v>
      </c>
    </row>
    <row r="12" spans="1:14" ht="12.75">
      <c r="A12" s="11">
        <v>7</v>
      </c>
      <c r="B12" s="191" t="s">
        <v>295</v>
      </c>
      <c r="C12" s="454">
        <v>723</v>
      </c>
      <c r="D12" s="457">
        <v>720</v>
      </c>
      <c r="E12" s="12">
        <f t="shared" si="0"/>
        <v>99.5850622406639</v>
      </c>
      <c r="F12" s="455">
        <v>920</v>
      </c>
      <c r="G12" s="454">
        <v>653</v>
      </c>
      <c r="H12" s="12">
        <f t="shared" si="1"/>
        <v>70.97826086956522</v>
      </c>
      <c r="I12" s="455">
        <v>640</v>
      </c>
      <c r="J12" s="454">
        <v>576</v>
      </c>
      <c r="K12" s="12">
        <f t="shared" si="2"/>
        <v>90</v>
      </c>
      <c r="L12" s="455">
        <v>780</v>
      </c>
      <c r="M12" s="454">
        <v>761</v>
      </c>
      <c r="N12" s="12">
        <f t="shared" si="3"/>
        <v>97.56410256410255</v>
      </c>
    </row>
    <row r="13" spans="1:14" ht="12.75">
      <c r="A13" s="11">
        <v>8</v>
      </c>
      <c r="B13" s="191" t="s">
        <v>324</v>
      </c>
      <c r="C13" s="454">
        <v>1000</v>
      </c>
      <c r="D13" s="457">
        <v>978</v>
      </c>
      <c r="E13" s="12">
        <f t="shared" si="0"/>
        <v>97.8</v>
      </c>
      <c r="F13" s="455">
        <v>1000</v>
      </c>
      <c r="G13" s="457">
        <v>977</v>
      </c>
      <c r="H13" s="12">
        <f t="shared" si="1"/>
        <v>97.7</v>
      </c>
      <c r="I13" s="455">
        <v>1000</v>
      </c>
      <c r="J13" s="457">
        <v>978</v>
      </c>
      <c r="K13" s="12">
        <f t="shared" si="2"/>
        <v>97.8</v>
      </c>
      <c r="L13" s="456">
        <v>1668</v>
      </c>
      <c r="M13" s="457">
        <v>1668</v>
      </c>
      <c r="N13" s="12">
        <f t="shared" si="3"/>
        <v>100</v>
      </c>
    </row>
    <row r="14" spans="1:14" ht="12.75">
      <c r="A14" s="11">
        <v>9</v>
      </c>
      <c r="B14" s="191" t="s">
        <v>325</v>
      </c>
      <c r="C14" s="454">
        <v>648</v>
      </c>
      <c r="D14" s="454">
        <v>570</v>
      </c>
      <c r="E14" s="12">
        <f t="shared" si="0"/>
        <v>87.96296296296296</v>
      </c>
      <c r="F14" s="455">
        <v>648</v>
      </c>
      <c r="G14" s="454">
        <v>567</v>
      </c>
      <c r="H14" s="12">
        <f t="shared" si="1"/>
        <v>87.5</v>
      </c>
      <c r="I14" s="455">
        <v>485</v>
      </c>
      <c r="J14" s="454">
        <v>447</v>
      </c>
      <c r="K14" s="12">
        <f t="shared" si="2"/>
        <v>92.16494845360825</v>
      </c>
      <c r="L14" s="455">
        <v>528</v>
      </c>
      <c r="M14" s="454">
        <v>150</v>
      </c>
      <c r="N14" s="12">
        <f t="shared" si="3"/>
        <v>28.40909090909091</v>
      </c>
    </row>
    <row r="15" spans="1:14" ht="12.75">
      <c r="A15" s="11">
        <v>10</v>
      </c>
      <c r="B15" s="191" t="s">
        <v>326</v>
      </c>
      <c r="C15" s="454">
        <v>598</v>
      </c>
      <c r="D15" s="454">
        <v>598</v>
      </c>
      <c r="E15" s="12">
        <f t="shared" si="0"/>
        <v>100</v>
      </c>
      <c r="F15" s="455">
        <v>628</v>
      </c>
      <c r="G15" s="454">
        <v>517</v>
      </c>
      <c r="H15" s="12">
        <f t="shared" si="1"/>
        <v>82.32484076433121</v>
      </c>
      <c r="I15" s="455">
        <v>568</v>
      </c>
      <c r="J15" s="454">
        <v>568</v>
      </c>
      <c r="K15" s="12">
        <f t="shared" si="2"/>
        <v>100</v>
      </c>
      <c r="L15" s="455">
        <v>537</v>
      </c>
      <c r="M15" s="454">
        <v>512</v>
      </c>
      <c r="N15" s="12">
        <f t="shared" si="3"/>
        <v>95.34450651769087</v>
      </c>
    </row>
    <row r="16" spans="1:14" ht="12.75">
      <c r="A16" s="11">
        <v>11</v>
      </c>
      <c r="B16" s="191" t="s">
        <v>327</v>
      </c>
      <c r="C16" s="454">
        <v>733</v>
      </c>
      <c r="D16" s="454">
        <v>563</v>
      </c>
      <c r="E16" s="12">
        <f t="shared" si="0"/>
        <v>76.80763983628923</v>
      </c>
      <c r="F16" s="455">
        <v>723</v>
      </c>
      <c r="G16" s="454">
        <v>594</v>
      </c>
      <c r="H16" s="12">
        <f t="shared" si="1"/>
        <v>82.15767634854771</v>
      </c>
      <c r="I16" s="455">
        <v>785</v>
      </c>
      <c r="J16" s="454">
        <v>639</v>
      </c>
      <c r="K16" s="12">
        <f t="shared" si="2"/>
        <v>81.40127388535032</v>
      </c>
      <c r="L16" s="455">
        <v>680</v>
      </c>
      <c r="M16" s="454">
        <v>500</v>
      </c>
      <c r="N16" s="12">
        <f t="shared" si="3"/>
        <v>73.52941176470588</v>
      </c>
    </row>
    <row r="17" spans="1:14" ht="12.75">
      <c r="A17" s="11">
        <v>12</v>
      </c>
      <c r="B17" s="191" t="s">
        <v>328</v>
      </c>
      <c r="C17" s="454">
        <v>1782</v>
      </c>
      <c r="D17" s="454">
        <v>1698</v>
      </c>
      <c r="E17" s="12">
        <f t="shared" si="0"/>
        <v>95.28619528619528</v>
      </c>
      <c r="F17" s="455">
        <v>1800</v>
      </c>
      <c r="G17" s="454">
        <v>1420</v>
      </c>
      <c r="H17" s="12">
        <f t="shared" si="1"/>
        <v>78.88888888888889</v>
      </c>
      <c r="I17" s="455">
        <v>1728</v>
      </c>
      <c r="J17" s="454">
        <v>1494</v>
      </c>
      <c r="K17" s="12">
        <f t="shared" si="2"/>
        <v>86.45833333333334</v>
      </c>
      <c r="L17" s="455">
        <v>1671</v>
      </c>
      <c r="M17" s="454">
        <v>1191</v>
      </c>
      <c r="N17" s="12">
        <f t="shared" si="3"/>
        <v>71.27468581687613</v>
      </c>
    </row>
    <row r="18" spans="1:14" ht="12.75" customHeight="1">
      <c r="A18" s="11">
        <v>13</v>
      </c>
      <c r="B18" s="191" t="s">
        <v>329</v>
      </c>
      <c r="C18" s="452">
        <v>1615</v>
      </c>
      <c r="D18" s="452">
        <v>1612</v>
      </c>
      <c r="E18" s="12">
        <f t="shared" si="0"/>
        <v>99.81424148606811</v>
      </c>
      <c r="F18" s="453">
        <v>1400</v>
      </c>
      <c r="G18" s="452">
        <v>1326</v>
      </c>
      <c r="H18" s="12">
        <f t="shared" si="1"/>
        <v>94.71428571428572</v>
      </c>
      <c r="I18" s="453">
        <v>1330</v>
      </c>
      <c r="J18" s="452">
        <v>1272</v>
      </c>
      <c r="K18" s="12">
        <f t="shared" si="2"/>
        <v>95.6390977443609</v>
      </c>
      <c r="L18" s="453">
        <v>117</v>
      </c>
      <c r="M18" s="452">
        <v>117</v>
      </c>
      <c r="N18" s="12">
        <f t="shared" si="3"/>
        <v>100</v>
      </c>
    </row>
    <row r="19" spans="1:14" ht="12.75">
      <c r="A19" s="11">
        <v>14</v>
      </c>
      <c r="B19" s="191" t="s">
        <v>330</v>
      </c>
      <c r="C19" s="454">
        <v>1844</v>
      </c>
      <c r="D19" s="454">
        <v>1753</v>
      </c>
      <c r="E19" s="12">
        <f t="shared" si="0"/>
        <v>95.06507592190889</v>
      </c>
      <c r="F19" s="455">
        <v>2191</v>
      </c>
      <c r="G19" s="454">
        <v>1670</v>
      </c>
      <c r="H19" s="12">
        <f t="shared" si="1"/>
        <v>76.22090369694203</v>
      </c>
      <c r="I19" s="455">
        <v>1701</v>
      </c>
      <c r="J19" s="454">
        <v>1564</v>
      </c>
      <c r="K19" s="12">
        <f t="shared" si="2"/>
        <v>91.94591416813638</v>
      </c>
      <c r="L19" s="455">
        <v>108</v>
      </c>
      <c r="M19" s="454">
        <v>108</v>
      </c>
      <c r="N19" s="12">
        <f t="shared" si="3"/>
        <v>100</v>
      </c>
    </row>
    <row r="20" spans="1:14" ht="12.75">
      <c r="A20" s="11">
        <v>15</v>
      </c>
      <c r="B20" s="191" t="s">
        <v>331</v>
      </c>
      <c r="C20" s="454">
        <v>2000</v>
      </c>
      <c r="D20" s="457">
        <v>1910</v>
      </c>
      <c r="E20" s="12">
        <f t="shared" si="0"/>
        <v>95.5</v>
      </c>
      <c r="F20" s="455">
        <v>2000</v>
      </c>
      <c r="G20" s="457">
        <v>1880</v>
      </c>
      <c r="H20" s="12">
        <f t="shared" si="1"/>
        <v>94</v>
      </c>
      <c r="I20" s="455">
        <v>1800</v>
      </c>
      <c r="J20" s="454">
        <v>1795</v>
      </c>
      <c r="K20" s="12">
        <f t="shared" si="2"/>
        <v>99.72222222222223</v>
      </c>
      <c r="L20" s="455">
        <v>400</v>
      </c>
      <c r="M20" s="454">
        <v>400</v>
      </c>
      <c r="N20" s="12">
        <f t="shared" si="3"/>
        <v>100</v>
      </c>
    </row>
    <row r="21" spans="1:14" ht="12.75">
      <c r="A21" s="11">
        <v>16</v>
      </c>
      <c r="B21" s="328" t="s">
        <v>332</v>
      </c>
      <c r="C21" s="454">
        <v>569</v>
      </c>
      <c r="D21" s="454">
        <v>498</v>
      </c>
      <c r="E21" s="12">
        <f t="shared" si="0"/>
        <v>87.5219683655536</v>
      </c>
      <c r="F21" s="455">
        <v>617</v>
      </c>
      <c r="G21" s="454">
        <v>420</v>
      </c>
      <c r="H21" s="12">
        <f t="shared" si="1"/>
        <v>68.0713128038898</v>
      </c>
      <c r="I21" s="455">
        <v>526</v>
      </c>
      <c r="J21" s="454">
        <v>496</v>
      </c>
      <c r="K21" s="12">
        <f t="shared" si="2"/>
        <v>94.29657794676805</v>
      </c>
      <c r="L21" s="455">
        <v>843</v>
      </c>
      <c r="M21" s="454">
        <v>581</v>
      </c>
      <c r="N21" s="12">
        <f t="shared" si="3"/>
        <v>68.92052194543298</v>
      </c>
    </row>
    <row r="22" spans="1:14" ht="11.25" customHeight="1">
      <c r="A22" s="789" t="s">
        <v>333</v>
      </c>
      <c r="B22" s="809"/>
      <c r="C22" s="175">
        <f>SUM(C6:C21)</f>
        <v>16396</v>
      </c>
      <c r="D22" s="175">
        <f>SUM(D6:D21)</f>
        <v>15498</v>
      </c>
      <c r="E22" s="176">
        <f>+D22/C22*100</f>
        <v>94.52305440351306</v>
      </c>
      <c r="F22" s="175">
        <f>SUM(F6:F21)</f>
        <v>17264</v>
      </c>
      <c r="G22" s="175">
        <f>SUM(G6:G21)</f>
        <v>14321</v>
      </c>
      <c r="H22" s="176">
        <f>+G22/F22*100</f>
        <v>82.95296570898981</v>
      </c>
      <c r="I22" s="175">
        <f>SUM(I6:I21)</f>
        <v>15328</v>
      </c>
      <c r="J22" s="175">
        <f>SUM(J6:J21)</f>
        <v>14330</v>
      </c>
      <c r="K22" s="176">
        <f>+J22/I22*100</f>
        <v>93.48903966597078</v>
      </c>
      <c r="L22" s="175">
        <f>SUM(L6:L21)</f>
        <v>10590</v>
      </c>
      <c r="M22" s="175">
        <f>SUM(M6:M21)</f>
        <v>9172</v>
      </c>
      <c r="N22" s="176">
        <f t="shared" si="3"/>
        <v>86.61000944287063</v>
      </c>
    </row>
    <row r="23" spans="1:14" ht="12.75">
      <c r="A23" s="11">
        <v>17</v>
      </c>
      <c r="B23" s="72" t="s">
        <v>334</v>
      </c>
      <c r="C23" s="1">
        <v>238</v>
      </c>
      <c r="D23" s="1">
        <v>238</v>
      </c>
      <c r="E23" s="10">
        <f>D23/C23*100</f>
        <v>100</v>
      </c>
      <c r="F23" s="1">
        <v>210</v>
      </c>
      <c r="G23" s="1">
        <v>204</v>
      </c>
      <c r="H23" s="10">
        <f>G23/F23*100</f>
        <v>97.14285714285714</v>
      </c>
      <c r="I23" s="1">
        <v>241</v>
      </c>
      <c r="J23" s="1">
        <v>241</v>
      </c>
      <c r="K23" s="10">
        <f>J23/I23*100</f>
        <v>100</v>
      </c>
      <c r="L23" s="1">
        <v>284</v>
      </c>
      <c r="M23" s="31">
        <v>279</v>
      </c>
      <c r="N23" s="12">
        <f t="shared" si="3"/>
        <v>98.23943661971832</v>
      </c>
    </row>
    <row r="24" spans="1:14" ht="12.75">
      <c r="A24" s="11">
        <v>18</v>
      </c>
      <c r="B24" s="72" t="s">
        <v>335</v>
      </c>
      <c r="C24" s="1">
        <v>118</v>
      </c>
      <c r="D24" s="1">
        <v>115</v>
      </c>
      <c r="E24" s="10">
        <f aca="true" t="shared" si="4" ref="E24:E30">D24/C24*100</f>
        <v>97.45762711864407</v>
      </c>
      <c r="F24" s="1">
        <v>105</v>
      </c>
      <c r="G24" s="1">
        <v>103</v>
      </c>
      <c r="H24" s="10">
        <f aca="true" t="shared" si="5" ref="H24:H30">G24/F24*100</f>
        <v>98.09523809523809</v>
      </c>
      <c r="I24" s="1">
        <v>150</v>
      </c>
      <c r="J24" s="1">
        <v>148</v>
      </c>
      <c r="K24" s="10">
        <f aca="true" t="shared" si="6" ref="K24:K30">J24/I24*100</f>
        <v>98.66666666666667</v>
      </c>
      <c r="L24" s="1">
        <v>170</v>
      </c>
      <c r="M24" s="1">
        <v>168</v>
      </c>
      <c r="N24" s="12">
        <f t="shared" si="3"/>
        <v>98.82352941176471</v>
      </c>
    </row>
    <row r="25" spans="1:14" ht="12.75">
      <c r="A25" s="11">
        <v>19</v>
      </c>
      <c r="B25" s="72" t="s">
        <v>336</v>
      </c>
      <c r="C25" s="1">
        <v>79</v>
      </c>
      <c r="D25" s="1">
        <v>79</v>
      </c>
      <c r="E25" s="10">
        <f t="shared" si="4"/>
        <v>100</v>
      </c>
      <c r="F25" s="1">
        <v>91</v>
      </c>
      <c r="G25" s="1">
        <v>82</v>
      </c>
      <c r="H25" s="10">
        <f t="shared" si="5"/>
        <v>90.10989010989012</v>
      </c>
      <c r="I25" s="1">
        <v>108</v>
      </c>
      <c r="J25" s="1">
        <v>108</v>
      </c>
      <c r="K25" s="10">
        <f t="shared" si="6"/>
        <v>100</v>
      </c>
      <c r="L25" s="1">
        <v>139</v>
      </c>
      <c r="M25" s="1">
        <v>133</v>
      </c>
      <c r="N25" s="12">
        <f t="shared" si="3"/>
        <v>95.68345323741008</v>
      </c>
    </row>
    <row r="26" spans="1:14" ht="12.75">
      <c r="A26" s="11">
        <v>20</v>
      </c>
      <c r="B26" s="72" t="s">
        <v>337</v>
      </c>
      <c r="C26" s="1">
        <v>129</v>
      </c>
      <c r="D26" s="1">
        <v>126</v>
      </c>
      <c r="E26" s="10">
        <f t="shared" si="4"/>
        <v>97.67441860465115</v>
      </c>
      <c r="F26" s="1">
        <v>130</v>
      </c>
      <c r="G26" s="1">
        <v>130</v>
      </c>
      <c r="H26" s="10">
        <f t="shared" si="5"/>
        <v>100</v>
      </c>
      <c r="I26" s="1">
        <v>134</v>
      </c>
      <c r="J26" s="1">
        <v>134</v>
      </c>
      <c r="K26" s="10">
        <f t="shared" si="6"/>
        <v>100</v>
      </c>
      <c r="L26" s="1">
        <v>141</v>
      </c>
      <c r="M26" s="1">
        <v>141</v>
      </c>
      <c r="N26" s="12">
        <f t="shared" si="3"/>
        <v>100</v>
      </c>
    </row>
    <row r="27" spans="1:14" ht="12.75">
      <c r="A27" s="11">
        <v>21</v>
      </c>
      <c r="B27" s="72" t="s">
        <v>298</v>
      </c>
      <c r="C27" s="1">
        <v>696</v>
      </c>
      <c r="D27" s="1">
        <v>691</v>
      </c>
      <c r="E27" s="10">
        <f t="shared" si="4"/>
        <v>99.2816091954023</v>
      </c>
      <c r="F27" s="1">
        <v>709</v>
      </c>
      <c r="G27" s="1">
        <v>707</v>
      </c>
      <c r="H27" s="10">
        <f t="shared" si="5"/>
        <v>99.71791255289139</v>
      </c>
      <c r="I27" s="1">
        <v>712</v>
      </c>
      <c r="J27" s="1">
        <v>690</v>
      </c>
      <c r="K27" s="10">
        <f t="shared" si="6"/>
        <v>96.91011235955057</v>
      </c>
      <c r="L27" s="1">
        <v>780</v>
      </c>
      <c r="M27" s="1">
        <v>780</v>
      </c>
      <c r="N27" s="12">
        <f t="shared" si="3"/>
        <v>100</v>
      </c>
    </row>
    <row r="28" spans="1:14" ht="12.75">
      <c r="A28" s="11">
        <v>22</v>
      </c>
      <c r="B28" s="72" t="s">
        <v>299</v>
      </c>
      <c r="C28" s="1">
        <v>106</v>
      </c>
      <c r="D28" s="1">
        <v>106</v>
      </c>
      <c r="E28" s="10">
        <f t="shared" si="4"/>
        <v>100</v>
      </c>
      <c r="F28" s="1">
        <v>110</v>
      </c>
      <c r="G28" s="1">
        <v>105</v>
      </c>
      <c r="H28" s="10">
        <f t="shared" si="5"/>
        <v>95.45454545454545</v>
      </c>
      <c r="I28" s="1">
        <v>120</v>
      </c>
      <c r="J28" s="1">
        <v>118</v>
      </c>
      <c r="K28" s="10">
        <f t="shared" si="6"/>
        <v>98.33333333333333</v>
      </c>
      <c r="L28" s="1">
        <v>130</v>
      </c>
      <c r="M28" s="1">
        <v>128</v>
      </c>
      <c r="N28" s="12">
        <f t="shared" si="3"/>
        <v>98.46153846153847</v>
      </c>
    </row>
    <row r="29" spans="1:14" ht="12.75">
      <c r="A29" s="11">
        <v>23</v>
      </c>
      <c r="B29" s="72" t="s">
        <v>338</v>
      </c>
      <c r="C29" s="1">
        <v>86</v>
      </c>
      <c r="D29" s="1">
        <v>81</v>
      </c>
      <c r="E29" s="10">
        <f t="shared" si="4"/>
        <v>94.18604651162791</v>
      </c>
      <c r="F29" s="1">
        <v>93</v>
      </c>
      <c r="G29" s="1">
        <v>91</v>
      </c>
      <c r="H29" s="10">
        <f t="shared" si="5"/>
        <v>97.84946236559139</v>
      </c>
      <c r="I29" s="1">
        <v>82</v>
      </c>
      <c r="J29" s="1">
        <v>82</v>
      </c>
      <c r="K29" s="10">
        <f t="shared" si="6"/>
        <v>100</v>
      </c>
      <c r="L29" s="1">
        <v>111</v>
      </c>
      <c r="M29" s="1">
        <v>110</v>
      </c>
      <c r="N29" s="12">
        <f t="shared" si="3"/>
        <v>99.09909909909909</v>
      </c>
    </row>
    <row r="30" spans="1:14" ht="12.75" customHeight="1">
      <c r="A30" s="11">
        <v>24</v>
      </c>
      <c r="B30" s="72" t="s">
        <v>339</v>
      </c>
      <c r="C30" s="1">
        <v>1008</v>
      </c>
      <c r="D30" s="1">
        <v>1001</v>
      </c>
      <c r="E30" s="10">
        <f t="shared" si="4"/>
        <v>99.30555555555556</v>
      </c>
      <c r="F30" s="1">
        <v>1017</v>
      </c>
      <c r="G30" s="1">
        <v>967</v>
      </c>
      <c r="H30" s="10">
        <f t="shared" si="5"/>
        <v>95.08357915437561</v>
      </c>
      <c r="I30" s="1">
        <v>1228</v>
      </c>
      <c r="J30" s="1">
        <v>1197</v>
      </c>
      <c r="K30" s="10">
        <f t="shared" si="6"/>
        <v>97.47557003257329</v>
      </c>
      <c r="L30" s="1">
        <v>1136</v>
      </c>
      <c r="M30" s="1">
        <v>1106</v>
      </c>
      <c r="N30" s="12">
        <f t="shared" si="3"/>
        <v>97.35915492957746</v>
      </c>
    </row>
    <row r="31" spans="1:14" ht="12" customHeight="1">
      <c r="A31" s="789" t="s">
        <v>340</v>
      </c>
      <c r="B31" s="809"/>
      <c r="C31" s="175">
        <f>SUM(C23:C30)</f>
        <v>2460</v>
      </c>
      <c r="D31" s="175">
        <f>SUM(D23:D30)</f>
        <v>2437</v>
      </c>
      <c r="E31" s="176">
        <f>+D31/C31*100</f>
        <v>99.0650406504065</v>
      </c>
      <c r="F31" s="175">
        <f>SUM(F23:F30)</f>
        <v>2465</v>
      </c>
      <c r="G31" s="175">
        <f>SUM(G23:G30)</f>
        <v>2389</v>
      </c>
      <c r="H31" s="176">
        <f>+G31/F31*100</f>
        <v>96.91683569979716</v>
      </c>
      <c r="I31" s="175">
        <f>SUM(I23:I30)</f>
        <v>2775</v>
      </c>
      <c r="J31" s="175">
        <f>SUM(J23:J30)</f>
        <v>2718</v>
      </c>
      <c r="K31" s="176">
        <f aca="true" t="shared" si="7" ref="K31:K41">+J31/I31*100</f>
        <v>97.94594594594595</v>
      </c>
      <c r="L31" s="175">
        <f>SUM(L23:L30)</f>
        <v>2891</v>
      </c>
      <c r="M31" s="175">
        <f>SUM(M23:M30)</f>
        <v>2845</v>
      </c>
      <c r="N31" s="176">
        <f t="shared" si="3"/>
        <v>98.4088550674507</v>
      </c>
    </row>
    <row r="32" spans="1:14" ht="12.75">
      <c r="A32" s="11">
        <v>25</v>
      </c>
      <c r="B32" s="181" t="s">
        <v>296</v>
      </c>
      <c r="C32" s="178">
        <v>126</v>
      </c>
      <c r="D32" s="1">
        <v>126</v>
      </c>
      <c r="E32" s="12">
        <f aca="true" t="shared" si="8" ref="E32:E58">+D32/C32*100</f>
        <v>100</v>
      </c>
      <c r="F32" s="178">
        <v>130</v>
      </c>
      <c r="G32" s="1">
        <v>129</v>
      </c>
      <c r="H32" s="12">
        <f aca="true" t="shared" si="9" ref="H32:H37">+G32/F32*100</f>
        <v>99.23076923076923</v>
      </c>
      <c r="I32" s="178">
        <v>138</v>
      </c>
      <c r="J32" s="32">
        <v>138</v>
      </c>
      <c r="K32" s="12">
        <f t="shared" si="7"/>
        <v>100</v>
      </c>
      <c r="L32" s="178">
        <v>161</v>
      </c>
      <c r="M32" s="1">
        <v>86</v>
      </c>
      <c r="N32" s="12">
        <f t="shared" si="3"/>
        <v>53.41614906832298</v>
      </c>
    </row>
    <row r="33" spans="1:14" ht="12.75">
      <c r="A33" s="11">
        <v>26</v>
      </c>
      <c r="B33" s="98" t="s">
        <v>297</v>
      </c>
      <c r="C33" s="178">
        <v>90</v>
      </c>
      <c r="D33" s="124">
        <v>90</v>
      </c>
      <c r="E33" s="12">
        <f t="shared" si="8"/>
        <v>100</v>
      </c>
      <c r="F33" s="178">
        <v>90</v>
      </c>
      <c r="G33" s="1">
        <v>84</v>
      </c>
      <c r="H33" s="12">
        <f t="shared" si="9"/>
        <v>93.33333333333333</v>
      </c>
      <c r="I33" s="178">
        <v>115</v>
      </c>
      <c r="J33" s="1">
        <v>111</v>
      </c>
      <c r="K33" s="12">
        <f t="shared" si="7"/>
        <v>96.52173913043478</v>
      </c>
      <c r="L33" s="178">
        <v>104</v>
      </c>
      <c r="M33" s="32">
        <v>102</v>
      </c>
      <c r="N33" s="12">
        <f t="shared" si="3"/>
        <v>98.07692307692307</v>
      </c>
    </row>
    <row r="34" spans="1:14" ht="12.75">
      <c r="A34" s="11">
        <v>27</v>
      </c>
      <c r="B34" s="181" t="s">
        <v>341</v>
      </c>
      <c r="C34" s="178">
        <v>87</v>
      </c>
      <c r="D34" s="124">
        <v>79</v>
      </c>
      <c r="E34" s="12">
        <f t="shared" si="8"/>
        <v>90.80459770114942</v>
      </c>
      <c r="F34" s="178">
        <v>77</v>
      </c>
      <c r="G34" s="1">
        <v>70</v>
      </c>
      <c r="H34" s="12">
        <f t="shared" si="9"/>
        <v>90.9090909090909</v>
      </c>
      <c r="I34" s="178">
        <v>103</v>
      </c>
      <c r="J34" s="124">
        <v>103</v>
      </c>
      <c r="K34" s="12">
        <f t="shared" si="7"/>
        <v>100</v>
      </c>
      <c r="L34" s="178">
        <v>117</v>
      </c>
      <c r="M34" s="1">
        <v>116</v>
      </c>
      <c r="N34" s="12">
        <f t="shared" si="3"/>
        <v>99.14529914529915</v>
      </c>
    </row>
    <row r="35" spans="1:14" ht="12.75">
      <c r="A35" s="200">
        <v>28</v>
      </c>
      <c r="B35" s="329" t="s">
        <v>342</v>
      </c>
      <c r="C35" s="178">
        <v>72</v>
      </c>
      <c r="D35" s="124">
        <v>72</v>
      </c>
      <c r="E35" s="12">
        <f t="shared" si="8"/>
        <v>100</v>
      </c>
      <c r="F35" s="178">
        <v>93</v>
      </c>
      <c r="G35" s="32">
        <v>93</v>
      </c>
      <c r="H35" s="12">
        <f t="shared" si="9"/>
        <v>100</v>
      </c>
      <c r="I35" s="178">
        <v>89</v>
      </c>
      <c r="J35" s="32">
        <v>89</v>
      </c>
      <c r="K35" s="12">
        <f t="shared" si="7"/>
        <v>100</v>
      </c>
      <c r="L35" s="178">
        <v>132</v>
      </c>
      <c r="M35" s="1">
        <v>132</v>
      </c>
      <c r="N35" s="12">
        <f t="shared" si="3"/>
        <v>100</v>
      </c>
    </row>
    <row r="36" spans="1:14" ht="12" customHeight="1">
      <c r="A36" s="11">
        <v>29</v>
      </c>
      <c r="B36" s="181" t="s">
        <v>343</v>
      </c>
      <c r="C36" s="178">
        <v>205</v>
      </c>
      <c r="D36" s="32">
        <v>186</v>
      </c>
      <c r="E36" s="12">
        <f t="shared" si="8"/>
        <v>90.73170731707317</v>
      </c>
      <c r="F36" s="178">
        <v>200</v>
      </c>
      <c r="G36" s="124">
        <v>189</v>
      </c>
      <c r="H36" s="12">
        <f t="shared" si="9"/>
        <v>94.5</v>
      </c>
      <c r="I36" s="178">
        <v>208</v>
      </c>
      <c r="J36" s="32">
        <v>202</v>
      </c>
      <c r="K36" s="12">
        <f t="shared" si="7"/>
        <v>97.11538461538461</v>
      </c>
      <c r="L36" s="178">
        <v>260</v>
      </c>
      <c r="M36" s="32">
        <v>255</v>
      </c>
      <c r="N36" s="12">
        <f t="shared" si="3"/>
        <v>98.07692307692307</v>
      </c>
    </row>
    <row r="37" spans="1:14" ht="12.75">
      <c r="A37" s="11">
        <v>30</v>
      </c>
      <c r="B37" s="181" t="s">
        <v>344</v>
      </c>
      <c r="C37" s="178">
        <v>716</v>
      </c>
      <c r="D37" s="1">
        <v>701</v>
      </c>
      <c r="E37" s="12">
        <f t="shared" si="8"/>
        <v>97.90502793296089</v>
      </c>
      <c r="F37" s="178">
        <v>797</v>
      </c>
      <c r="G37" s="1">
        <v>759</v>
      </c>
      <c r="H37" s="12">
        <f t="shared" si="9"/>
        <v>95.23212045169385</v>
      </c>
      <c r="I37" s="178">
        <v>751</v>
      </c>
      <c r="J37" s="1">
        <v>720</v>
      </c>
      <c r="K37" s="12">
        <f t="shared" si="7"/>
        <v>95.87217043941412</v>
      </c>
      <c r="L37" s="178">
        <v>811</v>
      </c>
      <c r="M37" s="1">
        <v>664</v>
      </c>
      <c r="N37" s="12">
        <f t="shared" si="3"/>
        <v>81.87422934648582</v>
      </c>
    </row>
    <row r="38" spans="1:14" ht="12.75" customHeight="1">
      <c r="A38" s="788" t="s">
        <v>345</v>
      </c>
      <c r="B38" s="789"/>
      <c r="C38" s="175">
        <f>SUM(C32:C37)</f>
        <v>1296</v>
      </c>
      <c r="D38" s="175">
        <f>SUM(D32:D37)</f>
        <v>1254</v>
      </c>
      <c r="E38" s="176">
        <f>+D38/C38*100</f>
        <v>96.75925925925925</v>
      </c>
      <c r="F38" s="175">
        <f>SUM(F32:F37)</f>
        <v>1387</v>
      </c>
      <c r="G38" s="175">
        <f>SUM(G32:G37)</f>
        <v>1324</v>
      </c>
      <c r="H38" s="176">
        <f>+G38/F38*100</f>
        <v>95.45782263878874</v>
      </c>
      <c r="I38" s="175">
        <f>SUM(I32:I37)</f>
        <v>1404</v>
      </c>
      <c r="J38" s="175">
        <f>SUM(J32:J37)</f>
        <v>1363</v>
      </c>
      <c r="K38" s="176">
        <f t="shared" si="7"/>
        <v>97.07977207977207</v>
      </c>
      <c r="L38" s="175">
        <f>SUM(L32:L37)</f>
        <v>1585</v>
      </c>
      <c r="M38" s="175">
        <f>SUM(M32:M37)</f>
        <v>1355</v>
      </c>
      <c r="N38" s="176">
        <f aca="true" t="shared" si="10" ref="N38:N69">+M38/L38*100</f>
        <v>85.48895899053628</v>
      </c>
    </row>
    <row r="39" spans="1:14" ht="12.75">
      <c r="A39" s="201">
        <v>31</v>
      </c>
      <c r="B39" s="72" t="s">
        <v>346</v>
      </c>
      <c r="C39" s="1">
        <v>313</v>
      </c>
      <c r="D39" s="1">
        <v>305</v>
      </c>
      <c r="E39" s="12">
        <f t="shared" si="8"/>
        <v>97.44408945686901</v>
      </c>
      <c r="F39" s="1">
        <v>336</v>
      </c>
      <c r="G39" s="1">
        <v>336</v>
      </c>
      <c r="H39" s="12">
        <f>+G39/F39*100</f>
        <v>100</v>
      </c>
      <c r="I39" s="1">
        <v>351</v>
      </c>
      <c r="J39" s="1">
        <v>351</v>
      </c>
      <c r="K39" s="12">
        <f t="shared" si="7"/>
        <v>100</v>
      </c>
      <c r="L39" s="1">
        <v>407</v>
      </c>
      <c r="M39" s="1">
        <v>402</v>
      </c>
      <c r="N39" s="12">
        <f t="shared" si="10"/>
        <v>98.77149877149877</v>
      </c>
    </row>
    <row r="40" spans="1:14" ht="12.75">
      <c r="A40" s="201">
        <v>32</v>
      </c>
      <c r="B40" s="72" t="s">
        <v>300</v>
      </c>
      <c r="C40" s="1">
        <v>970</v>
      </c>
      <c r="D40" s="1">
        <v>951</v>
      </c>
      <c r="E40" s="12">
        <f t="shared" si="8"/>
        <v>98.04123711340206</v>
      </c>
      <c r="F40" s="1">
        <v>920</v>
      </c>
      <c r="G40" s="1">
        <v>917</v>
      </c>
      <c r="H40" s="12">
        <f>+G40/F40*100</f>
        <v>99.67391304347825</v>
      </c>
      <c r="I40" s="1">
        <v>1050</v>
      </c>
      <c r="J40" s="1">
        <v>1027</v>
      </c>
      <c r="K40" s="12">
        <f t="shared" si="7"/>
        <v>97.80952380952381</v>
      </c>
      <c r="L40" s="1">
        <v>1280</v>
      </c>
      <c r="M40" s="1">
        <v>1080</v>
      </c>
      <c r="N40" s="12">
        <f t="shared" si="10"/>
        <v>84.375</v>
      </c>
    </row>
    <row r="41" spans="1:14" ht="12.75">
      <c r="A41" s="201">
        <v>33</v>
      </c>
      <c r="B41" s="72" t="s">
        <v>347</v>
      </c>
      <c r="C41" s="1">
        <v>335</v>
      </c>
      <c r="D41" s="1">
        <v>335</v>
      </c>
      <c r="E41" s="12">
        <f t="shared" si="8"/>
        <v>100</v>
      </c>
      <c r="F41" s="1">
        <v>350</v>
      </c>
      <c r="G41" s="1">
        <v>349</v>
      </c>
      <c r="H41" s="12">
        <f>+G41/F41*100</f>
        <v>99.71428571428571</v>
      </c>
      <c r="I41" s="1">
        <v>477</v>
      </c>
      <c r="J41" s="1">
        <v>455</v>
      </c>
      <c r="K41" s="12">
        <f t="shared" si="7"/>
        <v>95.38784067085953</v>
      </c>
      <c r="L41" s="1">
        <v>467</v>
      </c>
      <c r="M41" s="1">
        <v>448</v>
      </c>
      <c r="N41" s="12">
        <f t="shared" si="10"/>
        <v>95.93147751605996</v>
      </c>
    </row>
    <row r="42" spans="1:14" ht="12.75" customHeight="1">
      <c r="A42" s="788" t="s">
        <v>348</v>
      </c>
      <c r="B42" s="789"/>
      <c r="C42" s="175">
        <f>SUM(C39:C41)</f>
        <v>1618</v>
      </c>
      <c r="D42" s="175">
        <f>SUM(D39:D41)</f>
        <v>1591</v>
      </c>
      <c r="E42" s="176">
        <f>+D42/C42*100</f>
        <v>98.33127317676144</v>
      </c>
      <c r="F42" s="175">
        <f>SUM(F39:F41)</f>
        <v>1606</v>
      </c>
      <c r="G42" s="175">
        <f>SUM(G39:G41)</f>
        <v>1602</v>
      </c>
      <c r="H42" s="176">
        <f>+G42/F42*100</f>
        <v>99.75093399750934</v>
      </c>
      <c r="I42" s="175">
        <f>SUM(I39:I41)</f>
        <v>1878</v>
      </c>
      <c r="J42" s="175">
        <f>SUM(J39:J41)</f>
        <v>1833</v>
      </c>
      <c r="K42" s="176">
        <f>+J42/I42*100</f>
        <v>97.60383386581469</v>
      </c>
      <c r="L42" s="175">
        <f>SUM(L39:L41)</f>
        <v>2154</v>
      </c>
      <c r="M42" s="175">
        <f>SUM(M39:M41)</f>
        <v>1930</v>
      </c>
      <c r="N42" s="176">
        <f t="shared" si="10"/>
        <v>89.60074280408541</v>
      </c>
    </row>
    <row r="43" spans="1:15" ht="12.75">
      <c r="A43" s="193">
        <v>34</v>
      </c>
      <c r="B43" s="72" t="s">
        <v>349</v>
      </c>
      <c r="C43" s="180">
        <v>137</v>
      </c>
      <c r="D43" s="1">
        <v>113</v>
      </c>
      <c r="E43" s="12">
        <f t="shared" si="8"/>
        <v>82.48175182481752</v>
      </c>
      <c r="F43" s="1">
        <v>126</v>
      </c>
      <c r="G43" s="1">
        <v>122</v>
      </c>
      <c r="H43" s="12">
        <f aca="true" t="shared" si="11" ref="H43:H50">+G43/F43*100</f>
        <v>96.82539682539682</v>
      </c>
      <c r="I43" s="1">
        <v>139</v>
      </c>
      <c r="J43" s="1">
        <v>138</v>
      </c>
      <c r="K43" s="12">
        <f aca="true" t="shared" si="12" ref="K43:K50">+J43/I43*100</f>
        <v>99.28057553956835</v>
      </c>
      <c r="L43" s="1">
        <v>166</v>
      </c>
      <c r="M43" s="1">
        <v>144</v>
      </c>
      <c r="N43" s="12">
        <f t="shared" si="10"/>
        <v>86.74698795180723</v>
      </c>
      <c r="O43" s="41"/>
    </row>
    <row r="44" spans="1:14" ht="12.75">
      <c r="A44" s="11">
        <v>35</v>
      </c>
      <c r="B44" s="72" t="s">
        <v>350</v>
      </c>
      <c r="C44" s="180">
        <v>54</v>
      </c>
      <c r="D44" s="1">
        <v>29</v>
      </c>
      <c r="E44" s="12">
        <f t="shared" si="8"/>
        <v>53.70370370370371</v>
      </c>
      <c r="F44" s="1">
        <v>43</v>
      </c>
      <c r="G44" s="1">
        <v>43</v>
      </c>
      <c r="H44" s="12">
        <f t="shared" si="11"/>
        <v>100</v>
      </c>
      <c r="I44" s="1">
        <v>55</v>
      </c>
      <c r="J44" s="1">
        <v>54</v>
      </c>
      <c r="K44" s="12">
        <f t="shared" si="12"/>
        <v>98.18181818181819</v>
      </c>
      <c r="L44" s="1">
        <v>90</v>
      </c>
      <c r="M44" s="1">
        <v>89</v>
      </c>
      <c r="N44" s="12">
        <f t="shared" si="10"/>
        <v>98.88888888888889</v>
      </c>
    </row>
    <row r="45" spans="1:14" ht="12.75">
      <c r="A45" s="11">
        <v>36</v>
      </c>
      <c r="B45" s="72" t="s">
        <v>351</v>
      </c>
      <c r="C45" s="1">
        <v>71</v>
      </c>
      <c r="D45" s="1">
        <v>71</v>
      </c>
      <c r="E45" s="12">
        <f t="shared" si="8"/>
        <v>100</v>
      </c>
      <c r="F45" s="1">
        <v>88</v>
      </c>
      <c r="G45" s="1">
        <v>86</v>
      </c>
      <c r="H45" s="12">
        <f t="shared" si="11"/>
        <v>97.72727272727273</v>
      </c>
      <c r="I45" s="1">
        <v>69</v>
      </c>
      <c r="J45" s="1">
        <v>69</v>
      </c>
      <c r="K45" s="12">
        <f t="shared" si="12"/>
        <v>100</v>
      </c>
      <c r="L45" s="1">
        <v>97</v>
      </c>
      <c r="M45" s="1">
        <v>94</v>
      </c>
      <c r="N45" s="12">
        <f t="shared" si="10"/>
        <v>96.90721649484536</v>
      </c>
    </row>
    <row r="46" spans="1:14" ht="12.75">
      <c r="A46" s="11">
        <v>37</v>
      </c>
      <c r="B46" s="72" t="s">
        <v>352</v>
      </c>
      <c r="C46" s="1">
        <v>70</v>
      </c>
      <c r="D46" s="1">
        <v>70</v>
      </c>
      <c r="E46" s="12">
        <f t="shared" si="8"/>
        <v>100</v>
      </c>
      <c r="F46" s="1">
        <v>58</v>
      </c>
      <c r="G46" s="1">
        <v>58</v>
      </c>
      <c r="H46" s="12">
        <f t="shared" si="11"/>
        <v>100</v>
      </c>
      <c r="I46" s="1">
        <v>78</v>
      </c>
      <c r="J46" s="1">
        <v>78</v>
      </c>
      <c r="K46" s="12">
        <f t="shared" si="12"/>
        <v>100</v>
      </c>
      <c r="L46" s="1">
        <v>95</v>
      </c>
      <c r="M46" s="1">
        <v>95</v>
      </c>
      <c r="N46" s="12">
        <f t="shared" si="10"/>
        <v>100</v>
      </c>
    </row>
    <row r="47" spans="1:14" ht="12.75">
      <c r="A47" s="11">
        <v>38</v>
      </c>
      <c r="B47" s="72" t="s">
        <v>353</v>
      </c>
      <c r="C47" s="1">
        <v>98</v>
      </c>
      <c r="D47" s="1">
        <v>50</v>
      </c>
      <c r="E47" s="12">
        <f t="shared" si="8"/>
        <v>51.02040816326531</v>
      </c>
      <c r="F47" s="1">
        <v>98</v>
      </c>
      <c r="G47" s="1">
        <v>73</v>
      </c>
      <c r="H47" s="12">
        <f t="shared" si="11"/>
        <v>74.48979591836735</v>
      </c>
      <c r="I47" s="1">
        <v>122</v>
      </c>
      <c r="J47" s="1">
        <v>75</v>
      </c>
      <c r="K47" s="12">
        <f t="shared" si="12"/>
        <v>61.47540983606557</v>
      </c>
      <c r="L47" s="1">
        <v>200</v>
      </c>
      <c r="M47" s="1">
        <v>114</v>
      </c>
      <c r="N47" s="12">
        <f t="shared" si="10"/>
        <v>56.99999999999999</v>
      </c>
    </row>
    <row r="48" spans="1:14" ht="12.75">
      <c r="A48" s="11">
        <v>39</v>
      </c>
      <c r="B48" s="72" t="s">
        <v>354</v>
      </c>
      <c r="C48" s="1">
        <v>58</v>
      </c>
      <c r="D48" s="1">
        <v>54</v>
      </c>
      <c r="E48" s="12">
        <f t="shared" si="8"/>
        <v>93.10344827586206</v>
      </c>
      <c r="F48" s="1">
        <v>76</v>
      </c>
      <c r="G48" s="1">
        <v>68</v>
      </c>
      <c r="H48" s="12">
        <f t="shared" si="11"/>
        <v>89.47368421052632</v>
      </c>
      <c r="I48" s="1">
        <v>88</v>
      </c>
      <c r="J48" s="1">
        <v>84</v>
      </c>
      <c r="K48" s="12">
        <f t="shared" si="12"/>
        <v>95.45454545454545</v>
      </c>
      <c r="L48" s="1">
        <v>108</v>
      </c>
      <c r="M48" s="1">
        <v>81</v>
      </c>
      <c r="N48" s="12">
        <f t="shared" si="10"/>
        <v>75</v>
      </c>
    </row>
    <row r="49" spans="1:14" ht="12.75">
      <c r="A49" s="11">
        <v>40</v>
      </c>
      <c r="B49" s="72" t="s">
        <v>301</v>
      </c>
      <c r="C49" s="1">
        <v>205</v>
      </c>
      <c r="D49" s="1">
        <v>201</v>
      </c>
      <c r="E49" s="12">
        <f t="shared" si="8"/>
        <v>98.04878048780488</v>
      </c>
      <c r="F49" s="1">
        <v>206</v>
      </c>
      <c r="G49" s="1">
        <v>199</v>
      </c>
      <c r="H49" s="12">
        <f t="shared" si="11"/>
        <v>96.60194174757282</v>
      </c>
      <c r="I49" s="1">
        <v>244</v>
      </c>
      <c r="J49" s="1">
        <v>220</v>
      </c>
      <c r="K49" s="12">
        <f t="shared" si="12"/>
        <v>90.1639344262295</v>
      </c>
      <c r="L49" s="1">
        <v>306</v>
      </c>
      <c r="M49" s="1">
        <v>294</v>
      </c>
      <c r="N49" s="12">
        <f t="shared" si="10"/>
        <v>96.07843137254902</v>
      </c>
    </row>
    <row r="50" spans="1:16" ht="12.75">
      <c r="A50" s="200">
        <v>41</v>
      </c>
      <c r="B50" s="72" t="s">
        <v>355</v>
      </c>
      <c r="C50" s="1">
        <v>711</v>
      </c>
      <c r="D50" s="1">
        <v>684</v>
      </c>
      <c r="E50" s="12">
        <f t="shared" si="8"/>
        <v>96.20253164556962</v>
      </c>
      <c r="F50" s="1">
        <v>651</v>
      </c>
      <c r="G50" s="1">
        <v>600</v>
      </c>
      <c r="H50" s="12">
        <f t="shared" si="11"/>
        <v>92.16589861751152</v>
      </c>
      <c r="I50" s="1">
        <v>688</v>
      </c>
      <c r="J50" s="1">
        <v>648</v>
      </c>
      <c r="K50" s="12">
        <f t="shared" si="12"/>
        <v>94.18604651162791</v>
      </c>
      <c r="L50" s="1">
        <v>875</v>
      </c>
      <c r="M50" s="32">
        <v>450</v>
      </c>
      <c r="N50" s="12">
        <f t="shared" si="10"/>
        <v>51.42857142857142</v>
      </c>
      <c r="O50" s="15"/>
      <c r="P50" s="15"/>
    </row>
    <row r="51" spans="1:16" ht="12.75" customHeight="1">
      <c r="A51" s="789" t="s">
        <v>356</v>
      </c>
      <c r="B51" s="810"/>
      <c r="C51" s="175">
        <f>SUM(C43:C50)</f>
        <v>1404</v>
      </c>
      <c r="D51" s="175">
        <f>SUM(D43:D50)</f>
        <v>1272</v>
      </c>
      <c r="E51" s="176">
        <f>+D51/C51*100</f>
        <v>90.5982905982906</v>
      </c>
      <c r="F51" s="175">
        <f>SUM(F43:F50)</f>
        <v>1346</v>
      </c>
      <c r="G51" s="175">
        <f>SUM(G43:G50)</f>
        <v>1249</v>
      </c>
      <c r="H51" s="176">
        <f>+G51/F51*100</f>
        <v>92.79346210995543</v>
      </c>
      <c r="I51" s="175">
        <f>SUM(I43:I50)</f>
        <v>1483</v>
      </c>
      <c r="J51" s="175">
        <f>SUM(J43:J50)</f>
        <v>1366</v>
      </c>
      <c r="K51" s="176">
        <f>+J51/I51*100</f>
        <v>92.1105866486851</v>
      </c>
      <c r="L51" s="175">
        <f>SUM(L43:L50)</f>
        <v>1937</v>
      </c>
      <c r="M51" s="175">
        <f>SUM(M43:M50)</f>
        <v>1361</v>
      </c>
      <c r="N51" s="176">
        <f t="shared" si="10"/>
        <v>70.26329375322663</v>
      </c>
      <c r="O51" s="15"/>
      <c r="P51" s="15"/>
    </row>
    <row r="52" spans="1:14" ht="12.75" customHeight="1">
      <c r="A52" s="193">
        <v>42</v>
      </c>
      <c r="B52" s="72" t="s">
        <v>357</v>
      </c>
      <c r="C52" s="1">
        <v>398</v>
      </c>
      <c r="D52" s="1">
        <v>398</v>
      </c>
      <c r="E52" s="12">
        <f t="shared" si="8"/>
        <v>100</v>
      </c>
      <c r="F52" s="1">
        <v>413</v>
      </c>
      <c r="G52" s="1">
        <v>413</v>
      </c>
      <c r="H52" s="12">
        <f aca="true" t="shared" si="13" ref="H52:H58">+G52/F52*100</f>
        <v>100</v>
      </c>
      <c r="I52" s="1">
        <v>455</v>
      </c>
      <c r="J52" s="1">
        <v>455</v>
      </c>
      <c r="K52" s="12">
        <f aca="true" t="shared" si="14" ref="K52:K58">+J52/I52*100</f>
        <v>100</v>
      </c>
      <c r="L52" s="1">
        <v>459</v>
      </c>
      <c r="M52" s="1">
        <v>444</v>
      </c>
      <c r="N52" s="12">
        <f t="shared" si="10"/>
        <v>96.73202614379085</v>
      </c>
    </row>
    <row r="53" spans="1:14" ht="12.75">
      <c r="A53" s="11">
        <v>43</v>
      </c>
      <c r="B53" s="72" t="s">
        <v>358</v>
      </c>
      <c r="C53" s="1">
        <v>82</v>
      </c>
      <c r="D53" s="1">
        <v>82</v>
      </c>
      <c r="E53" s="12">
        <f t="shared" si="8"/>
        <v>100</v>
      </c>
      <c r="F53" s="1">
        <v>83</v>
      </c>
      <c r="G53" s="1">
        <v>81</v>
      </c>
      <c r="H53" s="12">
        <f t="shared" si="13"/>
        <v>97.59036144578313</v>
      </c>
      <c r="I53" s="1">
        <v>109</v>
      </c>
      <c r="J53" s="1">
        <v>105</v>
      </c>
      <c r="K53" s="12">
        <f t="shared" si="14"/>
        <v>96.3302752293578</v>
      </c>
      <c r="L53" s="1">
        <v>123</v>
      </c>
      <c r="M53" s="1">
        <v>117</v>
      </c>
      <c r="N53" s="12">
        <f t="shared" si="10"/>
        <v>95.1219512195122</v>
      </c>
    </row>
    <row r="54" spans="1:14" ht="12.75">
      <c r="A54" s="11">
        <v>44</v>
      </c>
      <c r="B54" s="72" t="s">
        <v>359</v>
      </c>
      <c r="C54" s="1">
        <v>80</v>
      </c>
      <c r="D54" s="1">
        <v>80</v>
      </c>
      <c r="E54" s="12">
        <f t="shared" si="8"/>
        <v>100</v>
      </c>
      <c r="F54" s="1">
        <v>92</v>
      </c>
      <c r="G54" s="1">
        <v>92</v>
      </c>
      <c r="H54" s="12">
        <f t="shared" si="13"/>
        <v>100</v>
      </c>
      <c r="I54" s="1">
        <v>86</v>
      </c>
      <c r="J54" s="1">
        <v>86</v>
      </c>
      <c r="K54" s="12">
        <f t="shared" si="14"/>
        <v>100</v>
      </c>
      <c r="L54" s="1">
        <v>114</v>
      </c>
      <c r="M54" s="1">
        <v>114</v>
      </c>
      <c r="N54" s="12">
        <f t="shared" si="10"/>
        <v>100</v>
      </c>
    </row>
    <row r="55" spans="1:14" ht="12.75">
      <c r="A55" s="11">
        <v>45</v>
      </c>
      <c r="B55" s="72" t="s">
        <v>260</v>
      </c>
      <c r="C55" s="1">
        <v>1671</v>
      </c>
      <c r="D55" s="1">
        <v>1671</v>
      </c>
      <c r="E55" s="12">
        <f t="shared" si="8"/>
        <v>100</v>
      </c>
      <c r="F55" s="1">
        <v>1700</v>
      </c>
      <c r="G55" s="1">
        <v>1631</v>
      </c>
      <c r="H55" s="12">
        <f t="shared" si="13"/>
        <v>95.94117647058825</v>
      </c>
      <c r="I55" s="1">
        <v>1690</v>
      </c>
      <c r="J55" s="1">
        <v>1674</v>
      </c>
      <c r="K55" s="12">
        <f t="shared" si="14"/>
        <v>99.05325443786982</v>
      </c>
      <c r="L55" s="1">
        <v>1800</v>
      </c>
      <c r="M55" s="1">
        <v>1699</v>
      </c>
      <c r="N55" s="12">
        <f t="shared" si="10"/>
        <v>94.38888888888889</v>
      </c>
    </row>
    <row r="56" spans="1:14" ht="12.75">
      <c r="A56" s="11">
        <v>46</v>
      </c>
      <c r="B56" s="72" t="s">
        <v>360</v>
      </c>
      <c r="C56" s="1">
        <v>45</v>
      </c>
      <c r="D56" s="1">
        <v>44</v>
      </c>
      <c r="E56" s="12">
        <f t="shared" si="8"/>
        <v>97.77777777777777</v>
      </c>
      <c r="F56" s="1">
        <v>57</v>
      </c>
      <c r="G56" s="1">
        <v>50</v>
      </c>
      <c r="H56" s="12">
        <f t="shared" si="13"/>
        <v>87.71929824561403</v>
      </c>
      <c r="I56" s="1">
        <v>73</v>
      </c>
      <c r="J56" s="1">
        <v>73</v>
      </c>
      <c r="K56" s="12">
        <f t="shared" si="14"/>
        <v>100</v>
      </c>
      <c r="L56" s="1">
        <v>68</v>
      </c>
      <c r="M56" s="1">
        <v>66</v>
      </c>
      <c r="N56" s="12">
        <f t="shared" si="10"/>
        <v>97.05882352941177</v>
      </c>
    </row>
    <row r="57" spans="1:14" ht="12.75">
      <c r="A57" s="11">
        <v>47</v>
      </c>
      <c r="B57" s="72" t="s">
        <v>361</v>
      </c>
      <c r="C57" s="1">
        <v>65</v>
      </c>
      <c r="D57" s="1">
        <v>58</v>
      </c>
      <c r="E57" s="12">
        <f t="shared" si="8"/>
        <v>89.23076923076924</v>
      </c>
      <c r="F57" s="1">
        <v>65</v>
      </c>
      <c r="G57" s="1">
        <v>63</v>
      </c>
      <c r="H57" s="12">
        <f t="shared" si="13"/>
        <v>96.92307692307692</v>
      </c>
      <c r="I57" s="1">
        <v>80</v>
      </c>
      <c r="J57" s="1">
        <v>80</v>
      </c>
      <c r="K57" s="12">
        <f t="shared" si="14"/>
        <v>100</v>
      </c>
      <c r="L57" s="1">
        <v>108</v>
      </c>
      <c r="M57" s="1">
        <v>104</v>
      </c>
      <c r="N57" s="12">
        <f t="shared" si="10"/>
        <v>96.29629629629629</v>
      </c>
    </row>
    <row r="58" spans="1:14" ht="12.75">
      <c r="A58" s="11">
        <v>48</v>
      </c>
      <c r="B58" s="72" t="s">
        <v>286</v>
      </c>
      <c r="C58" s="1">
        <v>167</v>
      </c>
      <c r="D58" s="1">
        <v>146</v>
      </c>
      <c r="E58" s="12">
        <f t="shared" si="8"/>
        <v>87.42514970059881</v>
      </c>
      <c r="F58" s="1">
        <v>167</v>
      </c>
      <c r="G58" s="1">
        <v>154</v>
      </c>
      <c r="H58" s="12">
        <f t="shared" si="13"/>
        <v>92.21556886227546</v>
      </c>
      <c r="I58" s="1">
        <v>175</v>
      </c>
      <c r="J58" s="1">
        <v>175</v>
      </c>
      <c r="K58" s="12">
        <f t="shared" si="14"/>
        <v>100</v>
      </c>
      <c r="L58" s="1">
        <v>194</v>
      </c>
      <c r="M58" s="1">
        <v>191</v>
      </c>
      <c r="N58" s="12">
        <f t="shared" si="10"/>
        <v>98.4536082474227</v>
      </c>
    </row>
    <row r="59" spans="1:14" ht="12.75" customHeight="1">
      <c r="A59" s="789" t="s">
        <v>362</v>
      </c>
      <c r="B59" s="809"/>
      <c r="C59" s="175">
        <f>SUM(C52:C58)</f>
        <v>2508</v>
      </c>
      <c r="D59" s="175">
        <f>SUM(D52:D58)</f>
        <v>2479</v>
      </c>
      <c r="E59" s="176">
        <f>+D59/C59*100</f>
        <v>98.84370015948963</v>
      </c>
      <c r="F59" s="175">
        <f>SUM(F52:F58)</f>
        <v>2577</v>
      </c>
      <c r="G59" s="175">
        <f>SUM(G52:G58)</f>
        <v>2484</v>
      </c>
      <c r="H59" s="176">
        <f>+G59/F59*100</f>
        <v>96.39115250291036</v>
      </c>
      <c r="I59" s="175">
        <f>SUM(I52:I58)</f>
        <v>2668</v>
      </c>
      <c r="J59" s="175">
        <f>SUM(J52:J58)</f>
        <v>2648</v>
      </c>
      <c r="K59" s="176">
        <f>+J59/I59*100</f>
        <v>99.2503748125937</v>
      </c>
      <c r="L59" s="175">
        <f>SUM(L52:L58)</f>
        <v>2866</v>
      </c>
      <c r="M59" s="175">
        <f>SUM(M52:M58)</f>
        <v>2735</v>
      </c>
      <c r="N59" s="176">
        <f t="shared" si="10"/>
        <v>95.4291695743196</v>
      </c>
    </row>
    <row r="60" spans="1:14" ht="12.75">
      <c r="A60" s="11">
        <v>49</v>
      </c>
      <c r="B60" s="203" t="s">
        <v>363</v>
      </c>
      <c r="C60" s="470">
        <v>131</v>
      </c>
      <c r="D60" s="470">
        <v>131</v>
      </c>
      <c r="E60" s="10">
        <f aca="true" t="shared" si="15" ref="E60:E117">D60/C60*100</f>
        <v>100</v>
      </c>
      <c r="F60" s="470">
        <v>156</v>
      </c>
      <c r="G60" s="470">
        <v>152</v>
      </c>
      <c r="H60" s="10">
        <f aca="true" t="shared" si="16" ref="H60:H70">G60/F60*100</f>
        <v>97.43589743589743</v>
      </c>
      <c r="I60" s="470">
        <v>159</v>
      </c>
      <c r="J60" s="470">
        <v>154</v>
      </c>
      <c r="K60" s="10">
        <f aca="true" t="shared" si="17" ref="K60:K65">J60/I60*100</f>
        <v>96.85534591194968</v>
      </c>
      <c r="L60" s="470">
        <v>230</v>
      </c>
      <c r="M60" s="470">
        <v>210</v>
      </c>
      <c r="N60" s="10">
        <f aca="true" t="shared" si="18" ref="N60:N65">M60/L60*100</f>
        <v>91.30434782608695</v>
      </c>
    </row>
    <row r="61" spans="1:14" ht="12.75">
      <c r="A61" s="11">
        <v>50</v>
      </c>
      <c r="B61" s="204" t="s">
        <v>364</v>
      </c>
      <c r="C61" s="470">
        <v>675</v>
      </c>
      <c r="D61" s="470">
        <v>567</v>
      </c>
      <c r="E61" s="10">
        <f t="shared" si="15"/>
        <v>84</v>
      </c>
      <c r="F61" s="470">
        <v>700</v>
      </c>
      <c r="G61" s="470">
        <v>613</v>
      </c>
      <c r="H61" s="10">
        <f t="shared" si="16"/>
        <v>87.57142857142857</v>
      </c>
      <c r="I61" s="470">
        <v>625</v>
      </c>
      <c r="J61" s="470">
        <v>597</v>
      </c>
      <c r="K61" s="10">
        <f t="shared" si="17"/>
        <v>95.52000000000001</v>
      </c>
      <c r="L61" s="470">
        <v>700</v>
      </c>
      <c r="M61" s="470">
        <v>670</v>
      </c>
      <c r="N61" s="10">
        <f t="shared" si="18"/>
        <v>95.71428571428572</v>
      </c>
    </row>
    <row r="62" spans="1:14" ht="12.75">
      <c r="A62" s="11">
        <v>51</v>
      </c>
      <c r="B62" s="204" t="s">
        <v>365</v>
      </c>
      <c r="C62" s="470">
        <v>469</v>
      </c>
      <c r="D62" s="470">
        <v>445</v>
      </c>
      <c r="E62" s="10">
        <f t="shared" si="15"/>
        <v>94.88272921108742</v>
      </c>
      <c r="F62" s="470">
        <v>469</v>
      </c>
      <c r="G62" s="470">
        <v>448</v>
      </c>
      <c r="H62" s="10">
        <f t="shared" si="16"/>
        <v>95.52238805970148</v>
      </c>
      <c r="I62" s="470">
        <v>446</v>
      </c>
      <c r="J62" s="470">
        <v>437</v>
      </c>
      <c r="K62" s="10">
        <f t="shared" si="17"/>
        <v>97.98206278026906</v>
      </c>
      <c r="L62" s="470">
        <v>473</v>
      </c>
      <c r="M62" s="470">
        <v>464</v>
      </c>
      <c r="N62" s="10">
        <f t="shared" si="18"/>
        <v>98.09725158562368</v>
      </c>
    </row>
    <row r="63" spans="1:14" ht="12.75">
      <c r="A63" s="11">
        <v>52</v>
      </c>
      <c r="B63" s="204" t="s">
        <v>261</v>
      </c>
      <c r="C63" s="470">
        <v>41</v>
      </c>
      <c r="D63" s="470">
        <v>35</v>
      </c>
      <c r="E63" s="10">
        <f t="shared" si="15"/>
        <v>85.36585365853658</v>
      </c>
      <c r="F63" s="470">
        <v>41</v>
      </c>
      <c r="G63" s="470">
        <v>37</v>
      </c>
      <c r="H63" s="10">
        <f t="shared" si="16"/>
        <v>90.2439024390244</v>
      </c>
      <c r="I63" s="470">
        <v>52</v>
      </c>
      <c r="J63" s="470">
        <v>52</v>
      </c>
      <c r="K63" s="10">
        <f t="shared" si="17"/>
        <v>100</v>
      </c>
      <c r="L63" s="470">
        <v>85</v>
      </c>
      <c r="M63" s="470">
        <v>81</v>
      </c>
      <c r="N63" s="10">
        <f t="shared" si="18"/>
        <v>95.29411764705881</v>
      </c>
    </row>
    <row r="64" spans="1:14" ht="12.75">
      <c r="A64" s="11">
        <v>53</v>
      </c>
      <c r="B64" s="204" t="s">
        <v>366</v>
      </c>
      <c r="C64" s="470">
        <v>150</v>
      </c>
      <c r="D64" s="470">
        <v>150</v>
      </c>
      <c r="E64" s="10">
        <f t="shared" si="15"/>
        <v>100</v>
      </c>
      <c r="F64" s="470">
        <v>150</v>
      </c>
      <c r="G64" s="470">
        <v>150</v>
      </c>
      <c r="H64" s="10">
        <f t="shared" si="16"/>
        <v>100</v>
      </c>
      <c r="I64" s="470">
        <v>190</v>
      </c>
      <c r="J64" s="470">
        <v>190</v>
      </c>
      <c r="K64" s="10">
        <f t="shared" si="17"/>
        <v>100</v>
      </c>
      <c r="L64" s="470">
        <v>250</v>
      </c>
      <c r="M64" s="470">
        <v>245</v>
      </c>
      <c r="N64" s="10">
        <f t="shared" si="18"/>
        <v>98</v>
      </c>
    </row>
    <row r="65" spans="1:14" ht="12.75">
      <c r="A65" s="11">
        <v>54</v>
      </c>
      <c r="B65" s="204" t="s">
        <v>302</v>
      </c>
      <c r="C65" s="471">
        <v>230</v>
      </c>
      <c r="D65" s="470">
        <v>230</v>
      </c>
      <c r="E65" s="10">
        <f t="shared" si="15"/>
        <v>100</v>
      </c>
      <c r="F65" s="471">
        <v>250</v>
      </c>
      <c r="G65" s="470">
        <v>250</v>
      </c>
      <c r="H65" s="10">
        <f t="shared" si="16"/>
        <v>100</v>
      </c>
      <c r="I65" s="470">
        <v>265</v>
      </c>
      <c r="J65" s="470">
        <v>256</v>
      </c>
      <c r="K65" s="10">
        <f t="shared" si="17"/>
        <v>96.60377358490567</v>
      </c>
      <c r="L65" s="470">
        <v>278</v>
      </c>
      <c r="M65" s="470">
        <v>262</v>
      </c>
      <c r="N65" s="10">
        <f t="shared" si="18"/>
        <v>94.24460431654677</v>
      </c>
    </row>
    <row r="66" spans="1:14" ht="12.75" customHeight="1">
      <c r="A66" s="789" t="s">
        <v>367</v>
      </c>
      <c r="B66" s="809"/>
      <c r="C66" s="175">
        <f>SUM(C60:C65)</f>
        <v>1696</v>
      </c>
      <c r="D66" s="175">
        <f>SUM(D60:D65)</f>
        <v>1558</v>
      </c>
      <c r="E66" s="176">
        <f>+D66/C66*100</f>
        <v>91.86320754716981</v>
      </c>
      <c r="F66" s="175">
        <f>SUM(F60:F65)</f>
        <v>1766</v>
      </c>
      <c r="G66" s="175">
        <f>SUM(G60:G65)</f>
        <v>1650</v>
      </c>
      <c r="H66" s="176">
        <f>+G66/F66*100</f>
        <v>93.43148357870895</v>
      </c>
      <c r="I66" s="175">
        <f>SUM(I60:I65)</f>
        <v>1737</v>
      </c>
      <c r="J66" s="175">
        <f>SUM(J60:J65)</f>
        <v>1686</v>
      </c>
      <c r="K66" s="176">
        <f>+J66/I66*100</f>
        <v>97.06390328151986</v>
      </c>
      <c r="L66" s="175">
        <f>SUM(L60:L65)</f>
        <v>2016</v>
      </c>
      <c r="M66" s="175">
        <f>SUM(M60:M65)</f>
        <v>1932</v>
      </c>
      <c r="N66" s="176">
        <f t="shared" si="10"/>
        <v>95.83333333333334</v>
      </c>
    </row>
    <row r="67" spans="1:14" ht="12.75">
      <c r="A67" s="11">
        <v>55</v>
      </c>
      <c r="B67" s="181" t="s">
        <v>368</v>
      </c>
      <c r="C67" s="1">
        <v>420</v>
      </c>
      <c r="D67" s="1">
        <v>404</v>
      </c>
      <c r="E67" s="10">
        <f t="shared" si="15"/>
        <v>96.19047619047619</v>
      </c>
      <c r="F67" s="1">
        <v>407</v>
      </c>
      <c r="G67" s="1">
        <v>388</v>
      </c>
      <c r="H67" s="10">
        <f t="shared" si="16"/>
        <v>95.33169533169533</v>
      </c>
      <c r="I67" s="1">
        <v>392</v>
      </c>
      <c r="J67" s="1">
        <v>352</v>
      </c>
      <c r="K67" s="10">
        <f>J67/I67*100</f>
        <v>89.79591836734694</v>
      </c>
      <c r="L67" s="1">
        <v>482</v>
      </c>
      <c r="M67" s="1">
        <v>466</v>
      </c>
      <c r="N67" s="12">
        <f t="shared" si="10"/>
        <v>96.6804979253112</v>
      </c>
    </row>
    <row r="68" spans="1:14" ht="12.75">
      <c r="A68" s="11">
        <v>56</v>
      </c>
      <c r="B68" s="181" t="s">
        <v>369</v>
      </c>
      <c r="C68" s="1">
        <v>103</v>
      </c>
      <c r="D68" s="1">
        <v>101</v>
      </c>
      <c r="E68" s="10">
        <f t="shared" si="15"/>
        <v>98.05825242718447</v>
      </c>
      <c r="F68" s="1">
        <v>119</v>
      </c>
      <c r="G68" s="1">
        <v>119</v>
      </c>
      <c r="H68" s="10">
        <f t="shared" si="16"/>
        <v>100</v>
      </c>
      <c r="I68" s="1">
        <v>120</v>
      </c>
      <c r="J68" s="1">
        <v>120</v>
      </c>
      <c r="K68" s="10">
        <f>J68/I68*100</f>
        <v>100</v>
      </c>
      <c r="L68" s="1">
        <v>130</v>
      </c>
      <c r="M68" s="1">
        <v>127</v>
      </c>
      <c r="N68" s="12">
        <f t="shared" si="10"/>
        <v>97.6923076923077</v>
      </c>
    </row>
    <row r="69" spans="1:14" ht="12.75">
      <c r="A69" s="11">
        <v>57</v>
      </c>
      <c r="B69" s="181" t="s">
        <v>307</v>
      </c>
      <c r="C69" s="1">
        <v>102</v>
      </c>
      <c r="D69" s="1">
        <v>102</v>
      </c>
      <c r="E69" s="10">
        <f t="shared" si="15"/>
        <v>100</v>
      </c>
      <c r="F69" s="1">
        <v>117</v>
      </c>
      <c r="G69" s="1">
        <v>113</v>
      </c>
      <c r="H69" s="10">
        <f t="shared" si="16"/>
        <v>96.58119658119658</v>
      </c>
      <c r="I69" s="1">
        <v>116</v>
      </c>
      <c r="J69" s="1">
        <v>116</v>
      </c>
      <c r="K69" s="10">
        <f>J69/I69*100</f>
        <v>100</v>
      </c>
      <c r="L69" s="1">
        <v>151</v>
      </c>
      <c r="M69" s="1">
        <v>150</v>
      </c>
      <c r="N69" s="12">
        <f t="shared" si="10"/>
        <v>99.33774834437085</v>
      </c>
    </row>
    <row r="70" spans="1:14" ht="12.75">
      <c r="A70" s="11">
        <v>58</v>
      </c>
      <c r="B70" s="181" t="s">
        <v>370</v>
      </c>
      <c r="C70" s="1">
        <v>205</v>
      </c>
      <c r="D70" s="1">
        <v>196</v>
      </c>
      <c r="E70" s="10">
        <f t="shared" si="15"/>
        <v>95.60975609756098</v>
      </c>
      <c r="F70" s="1">
        <v>205</v>
      </c>
      <c r="G70" s="1">
        <v>205</v>
      </c>
      <c r="H70" s="10">
        <f t="shared" si="16"/>
        <v>100</v>
      </c>
      <c r="I70" s="1">
        <v>261</v>
      </c>
      <c r="J70" s="1">
        <v>261</v>
      </c>
      <c r="K70" s="10">
        <f>J70/I70*100</f>
        <v>100</v>
      </c>
      <c r="L70" s="1">
        <v>278</v>
      </c>
      <c r="M70" s="1">
        <v>277</v>
      </c>
      <c r="N70" s="12">
        <f aca="true" t="shared" si="19" ref="N70:N101">+M70/L70*100</f>
        <v>99.64028776978418</v>
      </c>
    </row>
    <row r="71" spans="1:14" ht="12.75" customHeight="1">
      <c r="A71" s="789" t="s">
        <v>371</v>
      </c>
      <c r="B71" s="809"/>
      <c r="C71" s="175">
        <f>SUM(C67:C70)</f>
        <v>830</v>
      </c>
      <c r="D71" s="175">
        <f>SUM(D67:D70)</f>
        <v>803</v>
      </c>
      <c r="E71" s="176">
        <f>+D71/C71*100</f>
        <v>96.74698795180723</v>
      </c>
      <c r="F71" s="175">
        <f>SUM(F67:F70)</f>
        <v>848</v>
      </c>
      <c r="G71" s="175">
        <f>SUM(G67:G70)</f>
        <v>825</v>
      </c>
      <c r="H71" s="176">
        <f>+G71/F71*100</f>
        <v>97.2877358490566</v>
      </c>
      <c r="I71" s="175">
        <f>SUM(I67:I70)</f>
        <v>889</v>
      </c>
      <c r="J71" s="175">
        <f>SUM(J67:J70)</f>
        <v>849</v>
      </c>
      <c r="K71" s="176">
        <f>+J71/I71*100</f>
        <v>95.50056242969629</v>
      </c>
      <c r="L71" s="175">
        <f>SUM(L67:L70)</f>
        <v>1041</v>
      </c>
      <c r="M71" s="175">
        <f>SUM(M67:M70)</f>
        <v>1020</v>
      </c>
      <c r="N71" s="176">
        <f t="shared" si="19"/>
        <v>97.98270893371757</v>
      </c>
    </row>
    <row r="72" spans="1:14" ht="12.75">
      <c r="A72" s="11">
        <v>59</v>
      </c>
      <c r="B72" s="181" t="s">
        <v>372</v>
      </c>
      <c r="C72" s="1">
        <v>70</v>
      </c>
      <c r="D72" s="1">
        <v>67</v>
      </c>
      <c r="E72" s="10">
        <f t="shared" si="15"/>
        <v>95.71428571428572</v>
      </c>
      <c r="F72" s="1">
        <v>58</v>
      </c>
      <c r="G72" s="1">
        <v>56</v>
      </c>
      <c r="H72" s="10">
        <f>G72/F72*100</f>
        <v>96.55172413793103</v>
      </c>
      <c r="I72" s="1">
        <v>97</v>
      </c>
      <c r="J72" s="1">
        <v>97</v>
      </c>
      <c r="K72" s="10">
        <f>J72/I72*100</f>
        <v>100</v>
      </c>
      <c r="L72" s="1">
        <v>100</v>
      </c>
      <c r="M72" s="1">
        <v>100</v>
      </c>
      <c r="N72" s="12">
        <f t="shared" si="19"/>
        <v>100</v>
      </c>
    </row>
    <row r="73" spans="1:14" ht="12.75">
      <c r="A73" s="11">
        <v>60</v>
      </c>
      <c r="B73" s="181" t="s">
        <v>262</v>
      </c>
      <c r="C73" s="1">
        <v>424</v>
      </c>
      <c r="D73" s="1">
        <v>410</v>
      </c>
      <c r="E73" s="10">
        <f t="shared" si="15"/>
        <v>96.69811320754717</v>
      </c>
      <c r="F73" s="1">
        <v>398</v>
      </c>
      <c r="G73" s="1">
        <v>391</v>
      </c>
      <c r="H73" s="10">
        <f>G73/F73*100</f>
        <v>98.24120603015075</v>
      </c>
      <c r="I73" s="1">
        <v>437</v>
      </c>
      <c r="J73" s="1">
        <v>430</v>
      </c>
      <c r="K73" s="10">
        <f>J73/I73*100</f>
        <v>98.39816933638444</v>
      </c>
      <c r="L73" s="1">
        <v>456</v>
      </c>
      <c r="M73" s="1">
        <v>452</v>
      </c>
      <c r="N73" s="12">
        <f t="shared" si="19"/>
        <v>99.12280701754386</v>
      </c>
    </row>
    <row r="74" spans="1:14" ht="12.75">
      <c r="A74" s="11">
        <v>61</v>
      </c>
      <c r="B74" s="181" t="s">
        <v>373</v>
      </c>
      <c r="C74" s="1">
        <v>200</v>
      </c>
      <c r="D74" s="1">
        <v>193</v>
      </c>
      <c r="E74" s="10">
        <f t="shared" si="15"/>
        <v>96.5</v>
      </c>
      <c r="F74" s="1">
        <v>200</v>
      </c>
      <c r="G74" s="1">
        <v>192</v>
      </c>
      <c r="H74" s="10">
        <f>G74/F74*100</f>
        <v>96</v>
      </c>
      <c r="I74" s="1">
        <v>205</v>
      </c>
      <c r="J74" s="1">
        <v>197</v>
      </c>
      <c r="K74" s="10">
        <f>J74/I74*100</f>
        <v>96.09756097560975</v>
      </c>
      <c r="L74" s="1">
        <v>255</v>
      </c>
      <c r="M74" s="1">
        <v>250</v>
      </c>
      <c r="N74" s="12">
        <f t="shared" si="19"/>
        <v>98.0392156862745</v>
      </c>
    </row>
    <row r="75" spans="1:14" ht="12.75" customHeight="1">
      <c r="A75" s="789" t="s">
        <v>374</v>
      </c>
      <c r="B75" s="809"/>
      <c r="C75" s="175">
        <f>SUM(C72:C74)</f>
        <v>694</v>
      </c>
      <c r="D75" s="175">
        <f>SUM(D72:D74)</f>
        <v>670</v>
      </c>
      <c r="E75" s="176">
        <f>+D75/C75*100</f>
        <v>96.54178674351584</v>
      </c>
      <c r="F75" s="175">
        <f>SUM(F72:F74)</f>
        <v>656</v>
      </c>
      <c r="G75" s="175">
        <f>SUM(G72:G74)</f>
        <v>639</v>
      </c>
      <c r="H75" s="176">
        <f>+G75/F75*100</f>
        <v>97.40853658536585</v>
      </c>
      <c r="I75" s="175">
        <f>SUM(I72:I74)</f>
        <v>739</v>
      </c>
      <c r="J75" s="175">
        <f>SUM(J72:J74)</f>
        <v>724</v>
      </c>
      <c r="K75" s="176">
        <f>+J75/I75*100</f>
        <v>97.9702300405954</v>
      </c>
      <c r="L75" s="175">
        <f>SUM(L72:L74)</f>
        <v>811</v>
      </c>
      <c r="M75" s="175">
        <f>SUM(M72:M74)</f>
        <v>802</v>
      </c>
      <c r="N75" s="176">
        <f t="shared" si="19"/>
        <v>98.89025893958076</v>
      </c>
    </row>
    <row r="76" spans="1:14" ht="12.75">
      <c r="A76" s="11">
        <v>62</v>
      </c>
      <c r="B76" s="157" t="s">
        <v>375</v>
      </c>
      <c r="C76" s="1">
        <v>154</v>
      </c>
      <c r="D76" s="182">
        <v>152</v>
      </c>
      <c r="E76" s="10">
        <f t="shared" si="15"/>
        <v>98.7012987012987</v>
      </c>
      <c r="F76" s="182">
        <v>178</v>
      </c>
      <c r="G76" s="182">
        <v>175</v>
      </c>
      <c r="H76" s="10">
        <f aca="true" t="shared" si="20" ref="H76:H85">G76/F76*100</f>
        <v>98.31460674157303</v>
      </c>
      <c r="I76" s="182">
        <v>174</v>
      </c>
      <c r="J76" s="182">
        <v>174</v>
      </c>
      <c r="K76" s="10">
        <f aca="true" t="shared" si="21" ref="K76:K85">J76/I76*100</f>
        <v>100</v>
      </c>
      <c r="L76" s="182">
        <v>181</v>
      </c>
      <c r="M76" s="182">
        <v>177</v>
      </c>
      <c r="N76" s="12">
        <f t="shared" si="19"/>
        <v>97.79005524861878</v>
      </c>
    </row>
    <row r="77" spans="1:14" ht="12.75">
      <c r="A77" s="11">
        <v>63</v>
      </c>
      <c r="B77" s="72" t="s">
        <v>376</v>
      </c>
      <c r="C77" s="182">
        <v>191</v>
      </c>
      <c r="D77" s="182">
        <v>191</v>
      </c>
      <c r="E77" s="10">
        <f t="shared" si="15"/>
        <v>100</v>
      </c>
      <c r="F77" s="182">
        <v>200</v>
      </c>
      <c r="G77" s="182">
        <v>183</v>
      </c>
      <c r="H77" s="10">
        <f t="shared" si="20"/>
        <v>91.5</v>
      </c>
      <c r="I77" s="182">
        <v>254</v>
      </c>
      <c r="J77" s="182">
        <v>254</v>
      </c>
      <c r="K77" s="10">
        <f t="shared" si="21"/>
        <v>100</v>
      </c>
      <c r="L77" s="182">
        <v>243</v>
      </c>
      <c r="M77" s="182">
        <v>243</v>
      </c>
      <c r="N77" s="12">
        <f t="shared" si="19"/>
        <v>100</v>
      </c>
    </row>
    <row r="78" spans="1:14" ht="12.75">
      <c r="A78" s="11">
        <v>64</v>
      </c>
      <c r="B78" s="72" t="s">
        <v>377</v>
      </c>
      <c r="C78" s="1">
        <v>80</v>
      </c>
      <c r="D78" s="182">
        <v>76</v>
      </c>
      <c r="E78" s="10">
        <f t="shared" si="15"/>
        <v>95</v>
      </c>
      <c r="F78" s="182">
        <v>90</v>
      </c>
      <c r="G78" s="182">
        <v>83</v>
      </c>
      <c r="H78" s="10">
        <f t="shared" si="20"/>
        <v>92.22222222222223</v>
      </c>
      <c r="I78" s="182">
        <v>103</v>
      </c>
      <c r="J78" s="182">
        <v>99</v>
      </c>
      <c r="K78" s="10">
        <f t="shared" si="21"/>
        <v>96.11650485436894</v>
      </c>
      <c r="L78" s="182">
        <v>110</v>
      </c>
      <c r="M78" s="182">
        <v>88</v>
      </c>
      <c r="N78" s="12">
        <f t="shared" si="19"/>
        <v>80</v>
      </c>
    </row>
    <row r="79" spans="1:14" ht="12.75">
      <c r="A79" s="11">
        <v>65</v>
      </c>
      <c r="B79" s="72" t="s">
        <v>378</v>
      </c>
      <c r="C79" s="1">
        <v>87</v>
      </c>
      <c r="D79" s="182">
        <v>87</v>
      </c>
      <c r="E79" s="10">
        <f t="shared" si="15"/>
        <v>100</v>
      </c>
      <c r="F79" s="182">
        <v>73</v>
      </c>
      <c r="G79" s="182">
        <v>73</v>
      </c>
      <c r="H79" s="10">
        <f t="shared" si="20"/>
        <v>100</v>
      </c>
      <c r="I79" s="182">
        <v>115</v>
      </c>
      <c r="J79" s="182">
        <v>115</v>
      </c>
      <c r="K79" s="10">
        <f t="shared" si="21"/>
        <v>100</v>
      </c>
      <c r="L79" s="182">
        <v>129</v>
      </c>
      <c r="M79" s="182">
        <v>129</v>
      </c>
      <c r="N79" s="12">
        <f t="shared" si="19"/>
        <v>100</v>
      </c>
    </row>
    <row r="80" spans="1:14" ht="12.75" customHeight="1">
      <c r="A80" s="11">
        <v>66</v>
      </c>
      <c r="B80" s="72" t="s">
        <v>379</v>
      </c>
      <c r="C80" s="182">
        <v>198</v>
      </c>
      <c r="D80" s="182">
        <v>197</v>
      </c>
      <c r="E80" s="10">
        <f t="shared" si="15"/>
        <v>99.4949494949495</v>
      </c>
      <c r="F80" s="182">
        <v>222</v>
      </c>
      <c r="G80" s="182">
        <v>222</v>
      </c>
      <c r="H80" s="10">
        <f t="shared" si="20"/>
        <v>100</v>
      </c>
      <c r="I80" s="182">
        <v>247</v>
      </c>
      <c r="J80" s="182">
        <v>246</v>
      </c>
      <c r="K80" s="10">
        <f t="shared" si="21"/>
        <v>99.59514170040485</v>
      </c>
      <c r="L80" s="182">
        <v>267</v>
      </c>
      <c r="M80" s="182">
        <v>264</v>
      </c>
      <c r="N80" s="12">
        <f t="shared" si="19"/>
        <v>98.87640449438202</v>
      </c>
    </row>
    <row r="81" spans="1:14" ht="12.75">
      <c r="A81" s="11">
        <v>67</v>
      </c>
      <c r="B81" s="72" t="s">
        <v>380</v>
      </c>
      <c r="C81" s="1">
        <v>163</v>
      </c>
      <c r="D81" s="1">
        <v>163</v>
      </c>
      <c r="E81" s="10">
        <f t="shared" si="15"/>
        <v>100</v>
      </c>
      <c r="F81" s="1">
        <v>186</v>
      </c>
      <c r="G81" s="1">
        <v>186</v>
      </c>
      <c r="H81" s="10">
        <f t="shared" si="20"/>
        <v>100</v>
      </c>
      <c r="I81" s="1">
        <v>191</v>
      </c>
      <c r="J81" s="1">
        <v>188</v>
      </c>
      <c r="K81" s="10">
        <f t="shared" si="21"/>
        <v>98.42931937172776</v>
      </c>
      <c r="L81" s="1">
        <v>242</v>
      </c>
      <c r="M81" s="1">
        <v>241</v>
      </c>
      <c r="N81" s="12">
        <f t="shared" si="19"/>
        <v>99.58677685950413</v>
      </c>
    </row>
    <row r="82" spans="1:14" ht="12.75">
      <c r="A82" s="11">
        <v>68</v>
      </c>
      <c r="B82" s="72" t="s">
        <v>263</v>
      </c>
      <c r="C82" s="1">
        <v>357</v>
      </c>
      <c r="D82" s="1">
        <v>357</v>
      </c>
      <c r="E82" s="10">
        <f t="shared" si="15"/>
        <v>100</v>
      </c>
      <c r="F82" s="1">
        <v>361</v>
      </c>
      <c r="G82" s="1">
        <v>361</v>
      </c>
      <c r="H82" s="10">
        <f t="shared" si="20"/>
        <v>100</v>
      </c>
      <c r="I82" s="1">
        <v>358</v>
      </c>
      <c r="J82" s="1">
        <v>358</v>
      </c>
      <c r="K82" s="10">
        <f t="shared" si="21"/>
        <v>100</v>
      </c>
      <c r="L82" s="1">
        <v>391</v>
      </c>
      <c r="M82" s="1">
        <v>391</v>
      </c>
      <c r="N82" s="12">
        <f t="shared" si="19"/>
        <v>100</v>
      </c>
    </row>
    <row r="83" spans="1:14" ht="12.75">
      <c r="A83" s="11">
        <v>69</v>
      </c>
      <c r="B83" s="72" t="s">
        <v>381</v>
      </c>
      <c r="C83" s="1">
        <v>317</v>
      </c>
      <c r="D83" s="1">
        <v>310</v>
      </c>
      <c r="E83" s="10">
        <f t="shared" si="15"/>
        <v>97.79179810725552</v>
      </c>
      <c r="F83" s="1">
        <v>322</v>
      </c>
      <c r="G83" s="1">
        <v>312</v>
      </c>
      <c r="H83" s="10">
        <f t="shared" si="20"/>
        <v>96.8944099378882</v>
      </c>
      <c r="I83" s="1">
        <v>331</v>
      </c>
      <c r="J83" s="1">
        <v>331</v>
      </c>
      <c r="K83" s="10">
        <f t="shared" si="21"/>
        <v>100</v>
      </c>
      <c r="L83" s="1">
        <v>352</v>
      </c>
      <c r="M83" s="1">
        <v>352</v>
      </c>
      <c r="N83" s="12">
        <f t="shared" si="19"/>
        <v>100</v>
      </c>
    </row>
    <row r="84" spans="1:14" ht="12.75">
      <c r="A84" s="11">
        <v>70</v>
      </c>
      <c r="B84" s="205" t="s">
        <v>264</v>
      </c>
      <c r="C84" s="182">
        <v>609</v>
      </c>
      <c r="D84" s="182">
        <v>593</v>
      </c>
      <c r="E84" s="10">
        <f t="shared" si="15"/>
        <v>97.37274220032842</v>
      </c>
      <c r="F84" s="182">
        <v>664</v>
      </c>
      <c r="G84" s="182">
        <v>638</v>
      </c>
      <c r="H84" s="10">
        <f t="shared" si="20"/>
        <v>96.08433734939759</v>
      </c>
      <c r="I84" s="182">
        <v>679</v>
      </c>
      <c r="J84" s="182">
        <v>672</v>
      </c>
      <c r="K84" s="10">
        <f t="shared" si="21"/>
        <v>98.96907216494846</v>
      </c>
      <c r="L84" s="182">
        <v>711</v>
      </c>
      <c r="M84" s="182">
        <v>326</v>
      </c>
      <c r="N84" s="12">
        <f t="shared" si="19"/>
        <v>45.85091420534459</v>
      </c>
    </row>
    <row r="85" spans="1:14" ht="12.75">
      <c r="A85" s="11">
        <v>71</v>
      </c>
      <c r="B85" s="205" t="s">
        <v>382</v>
      </c>
      <c r="C85" s="1">
        <v>83</v>
      </c>
      <c r="D85" s="1">
        <v>83</v>
      </c>
      <c r="E85" s="10">
        <f t="shared" si="15"/>
        <v>100</v>
      </c>
      <c r="F85" s="1">
        <v>83</v>
      </c>
      <c r="G85" s="1">
        <v>83</v>
      </c>
      <c r="H85" s="10">
        <f t="shared" si="20"/>
        <v>100</v>
      </c>
      <c r="I85" s="1">
        <v>140</v>
      </c>
      <c r="J85" s="1">
        <v>140</v>
      </c>
      <c r="K85" s="10">
        <f t="shared" si="21"/>
        <v>100</v>
      </c>
      <c r="L85" s="1">
        <v>154</v>
      </c>
      <c r="M85" s="1">
        <v>135</v>
      </c>
      <c r="N85" s="12">
        <f t="shared" si="19"/>
        <v>87.66233766233766</v>
      </c>
    </row>
    <row r="86" spans="1:14" ht="12.75" customHeight="1">
      <c r="A86" s="789" t="s">
        <v>383</v>
      </c>
      <c r="B86" s="809"/>
      <c r="C86" s="175">
        <f>SUM(C76:C85)</f>
        <v>2239</v>
      </c>
      <c r="D86" s="175">
        <f>SUM(D76:D85)</f>
        <v>2209</v>
      </c>
      <c r="E86" s="176">
        <f>+D86/C86*100</f>
        <v>98.66011612326932</v>
      </c>
      <c r="F86" s="175">
        <f>SUM(F76:F85)</f>
        <v>2379</v>
      </c>
      <c r="G86" s="175">
        <f>SUM(G76:G85)</f>
        <v>2316</v>
      </c>
      <c r="H86" s="176">
        <f>+G86/F86*100</f>
        <v>97.35182849936949</v>
      </c>
      <c r="I86" s="175">
        <f>SUM(I76:I85)</f>
        <v>2592</v>
      </c>
      <c r="J86" s="175">
        <f>SUM(J76:J85)</f>
        <v>2577</v>
      </c>
      <c r="K86" s="176">
        <f>+J86/I86*100</f>
        <v>99.42129629629629</v>
      </c>
      <c r="L86" s="175">
        <f>SUM(L76:L85)</f>
        <v>2780</v>
      </c>
      <c r="M86" s="175">
        <f>SUM(M76:M85)</f>
        <v>2346</v>
      </c>
      <c r="N86" s="176">
        <f t="shared" si="19"/>
        <v>84.38848920863309</v>
      </c>
    </row>
    <row r="87" spans="1:14" ht="12.75">
      <c r="A87" s="11">
        <v>72</v>
      </c>
      <c r="B87" s="72" t="s">
        <v>265</v>
      </c>
      <c r="C87" s="1">
        <v>1000</v>
      </c>
      <c r="D87" s="1">
        <v>961</v>
      </c>
      <c r="E87" s="10">
        <f t="shared" si="15"/>
        <v>96.1</v>
      </c>
      <c r="F87" s="1">
        <v>1030</v>
      </c>
      <c r="G87" s="1">
        <v>941</v>
      </c>
      <c r="H87" s="10">
        <f>G87/F87*100</f>
        <v>91.35922330097087</v>
      </c>
      <c r="I87" s="1">
        <v>1055</v>
      </c>
      <c r="J87" s="1">
        <v>1030</v>
      </c>
      <c r="K87" s="10">
        <f>J87/I87*100</f>
        <v>97.6303317535545</v>
      </c>
      <c r="L87" s="1">
        <v>1200</v>
      </c>
      <c r="M87" s="1">
        <v>1183</v>
      </c>
      <c r="N87" s="12">
        <f t="shared" si="19"/>
        <v>98.58333333333333</v>
      </c>
    </row>
    <row r="88" spans="1:14" ht="12.75" customHeight="1">
      <c r="A88" s="11">
        <v>73</v>
      </c>
      <c r="B88" s="72" t="s">
        <v>266</v>
      </c>
      <c r="C88" s="1">
        <v>120</v>
      </c>
      <c r="D88" s="1">
        <v>119</v>
      </c>
      <c r="E88" s="10">
        <f t="shared" si="15"/>
        <v>99.16666666666667</v>
      </c>
      <c r="F88" s="1">
        <v>127</v>
      </c>
      <c r="G88" s="1">
        <v>127</v>
      </c>
      <c r="H88" s="10">
        <f>G88/F88*100</f>
        <v>100</v>
      </c>
      <c r="I88" s="1">
        <v>147</v>
      </c>
      <c r="J88" s="1">
        <v>147</v>
      </c>
      <c r="K88" s="10">
        <f>J88/I88*100</f>
        <v>100</v>
      </c>
      <c r="L88" s="1">
        <v>168</v>
      </c>
      <c r="M88" s="1">
        <v>168</v>
      </c>
      <c r="N88" s="12">
        <f t="shared" si="19"/>
        <v>100</v>
      </c>
    </row>
    <row r="89" spans="1:14" ht="12.75">
      <c r="A89" s="11">
        <v>74</v>
      </c>
      <c r="B89" s="181" t="s">
        <v>384</v>
      </c>
      <c r="C89" s="1">
        <v>356</v>
      </c>
      <c r="D89" s="1">
        <v>356</v>
      </c>
      <c r="E89" s="10">
        <f t="shared" si="15"/>
        <v>100</v>
      </c>
      <c r="F89" s="1">
        <v>328</v>
      </c>
      <c r="G89" s="1">
        <v>294</v>
      </c>
      <c r="H89" s="10">
        <f>G89/F89*100</f>
        <v>89.63414634146342</v>
      </c>
      <c r="I89" s="1">
        <v>361</v>
      </c>
      <c r="J89" s="1">
        <v>361</v>
      </c>
      <c r="K89" s="10">
        <f>J89/I89*100</f>
        <v>100</v>
      </c>
      <c r="L89" s="1">
        <v>360</v>
      </c>
      <c r="M89" s="1">
        <v>360</v>
      </c>
      <c r="N89" s="12">
        <f t="shared" si="19"/>
        <v>100</v>
      </c>
    </row>
    <row r="90" spans="1:14" ht="12.75">
      <c r="A90" s="11">
        <v>75</v>
      </c>
      <c r="B90" s="72" t="s">
        <v>385</v>
      </c>
      <c r="C90" s="1">
        <v>241</v>
      </c>
      <c r="D90" s="1">
        <v>217</v>
      </c>
      <c r="E90" s="10">
        <f t="shared" si="15"/>
        <v>90.04149377593362</v>
      </c>
      <c r="F90" s="1">
        <v>255</v>
      </c>
      <c r="G90" s="1">
        <v>194</v>
      </c>
      <c r="H90" s="10">
        <f>G90/F90*100</f>
        <v>76.07843137254902</v>
      </c>
      <c r="I90" s="1">
        <v>248</v>
      </c>
      <c r="J90" s="1">
        <v>243</v>
      </c>
      <c r="K90" s="10">
        <f>J90/I90*100</f>
        <v>97.98387096774194</v>
      </c>
      <c r="L90" s="1">
        <v>299</v>
      </c>
      <c r="M90" s="1">
        <v>299</v>
      </c>
      <c r="N90" s="12">
        <f t="shared" si="19"/>
        <v>100</v>
      </c>
    </row>
    <row r="91" spans="1:16" ht="12.75" customHeight="1">
      <c r="A91" s="789" t="s">
        <v>386</v>
      </c>
      <c r="B91" s="809"/>
      <c r="C91" s="175">
        <f>SUM(C87:C90)</f>
        <v>1717</v>
      </c>
      <c r="D91" s="175">
        <f>SUM(D87:D90)</f>
        <v>1653</v>
      </c>
      <c r="E91" s="176">
        <f>+D91/C91*100</f>
        <v>96.27256843331392</v>
      </c>
      <c r="F91" s="175">
        <f>SUM(F87:F90)</f>
        <v>1740</v>
      </c>
      <c r="G91" s="175">
        <f>SUM(G87:G90)</f>
        <v>1556</v>
      </c>
      <c r="H91" s="176">
        <f>+G91/F91*100</f>
        <v>89.42528735632183</v>
      </c>
      <c r="I91" s="175">
        <f>SUM(I87:I90)</f>
        <v>1811</v>
      </c>
      <c r="J91" s="175">
        <f>SUM(J87:J90)</f>
        <v>1781</v>
      </c>
      <c r="K91" s="176">
        <f>+J91/I91*100</f>
        <v>98.34345665378244</v>
      </c>
      <c r="L91" s="175">
        <f>SUM(L87:L90)</f>
        <v>2027</v>
      </c>
      <c r="M91" s="175">
        <f>SUM(M87:M90)</f>
        <v>2010</v>
      </c>
      <c r="N91" s="176">
        <f t="shared" si="19"/>
        <v>99.16132215096202</v>
      </c>
      <c r="O91" s="15"/>
      <c r="P91" s="15"/>
    </row>
    <row r="92" spans="1:14" ht="12.75">
      <c r="A92" s="11">
        <v>76</v>
      </c>
      <c r="B92" s="207" t="s">
        <v>285</v>
      </c>
      <c r="C92" s="32">
        <v>1105</v>
      </c>
      <c r="D92" s="32">
        <v>980</v>
      </c>
      <c r="E92" s="10">
        <f t="shared" si="15"/>
        <v>88.68778280542986</v>
      </c>
      <c r="F92" s="32">
        <v>1105</v>
      </c>
      <c r="G92" s="32">
        <v>933</v>
      </c>
      <c r="H92" s="10">
        <f>G92/F92*100</f>
        <v>84.43438914027149</v>
      </c>
      <c r="I92" s="32">
        <v>1312</v>
      </c>
      <c r="J92" s="32">
        <v>1193</v>
      </c>
      <c r="K92" s="10">
        <f>J92/I92*100</f>
        <v>90.9298780487805</v>
      </c>
      <c r="L92" s="32">
        <v>257</v>
      </c>
      <c r="M92" s="32">
        <v>257</v>
      </c>
      <c r="N92" s="12">
        <f t="shared" si="19"/>
        <v>100</v>
      </c>
    </row>
    <row r="93" spans="1:14" ht="12.75">
      <c r="A93" s="11">
        <v>77</v>
      </c>
      <c r="B93" s="208" t="s">
        <v>387</v>
      </c>
      <c r="C93" s="1">
        <v>203</v>
      </c>
      <c r="D93" s="1">
        <v>203</v>
      </c>
      <c r="E93" s="10">
        <f t="shared" si="15"/>
        <v>100</v>
      </c>
      <c r="F93" s="1">
        <v>212</v>
      </c>
      <c r="G93" s="1">
        <v>212</v>
      </c>
      <c r="H93" s="10">
        <f>G93/F93*100</f>
        <v>100</v>
      </c>
      <c r="I93" s="1">
        <v>219</v>
      </c>
      <c r="J93" s="1">
        <v>219</v>
      </c>
      <c r="K93" s="10">
        <f>J93/I93*100</f>
        <v>100</v>
      </c>
      <c r="L93" s="1">
        <v>225</v>
      </c>
      <c r="M93" s="124">
        <v>225</v>
      </c>
      <c r="N93" s="12">
        <f t="shared" si="19"/>
        <v>100</v>
      </c>
    </row>
    <row r="94" spans="1:14" ht="12.75" customHeight="1">
      <c r="A94" s="11">
        <v>78</v>
      </c>
      <c r="B94" s="207" t="s">
        <v>388</v>
      </c>
      <c r="C94" s="32">
        <v>1528</v>
      </c>
      <c r="D94" s="124">
        <v>1332</v>
      </c>
      <c r="E94" s="10">
        <f t="shared" si="15"/>
        <v>87.17277486910994</v>
      </c>
      <c r="F94" s="481">
        <v>1550</v>
      </c>
      <c r="G94" s="481">
        <v>1308</v>
      </c>
      <c r="H94" s="10">
        <f>G94/F94*100</f>
        <v>84.38709677419355</v>
      </c>
      <c r="I94" s="32">
        <v>1531</v>
      </c>
      <c r="J94" s="32">
        <v>1452</v>
      </c>
      <c r="K94" s="10">
        <f>J94/I94*100</f>
        <v>94.83997387328543</v>
      </c>
      <c r="L94" s="32">
        <v>1477</v>
      </c>
      <c r="M94" s="32">
        <v>1477</v>
      </c>
      <c r="N94" s="12">
        <f t="shared" si="19"/>
        <v>100</v>
      </c>
    </row>
    <row r="95" spans="1:14" ht="12.75">
      <c r="A95" s="11">
        <v>79</v>
      </c>
      <c r="B95" s="208" t="s">
        <v>389</v>
      </c>
      <c r="C95" s="138">
        <v>220</v>
      </c>
      <c r="D95" s="138">
        <v>220</v>
      </c>
      <c r="E95" s="10">
        <f t="shared" si="15"/>
        <v>100</v>
      </c>
      <c r="F95" s="138">
        <v>221</v>
      </c>
      <c r="G95" s="138">
        <v>199</v>
      </c>
      <c r="H95" s="10">
        <f>G95/F95*100</f>
        <v>90.04524886877829</v>
      </c>
      <c r="I95" s="138">
        <v>220</v>
      </c>
      <c r="J95" s="138">
        <v>214</v>
      </c>
      <c r="K95" s="10">
        <f>J95/I95*100</f>
        <v>97.27272727272728</v>
      </c>
      <c r="L95" s="482">
        <v>27</v>
      </c>
      <c r="M95" s="482">
        <v>27</v>
      </c>
      <c r="N95" s="12">
        <f t="shared" si="19"/>
        <v>100</v>
      </c>
    </row>
    <row r="96" spans="1:14" ht="12.75">
      <c r="A96" s="11">
        <v>80</v>
      </c>
      <c r="B96" s="209" t="s">
        <v>390</v>
      </c>
      <c r="C96" s="1">
        <v>660</v>
      </c>
      <c r="D96" s="1">
        <v>660</v>
      </c>
      <c r="E96" s="10">
        <f t="shared" si="15"/>
        <v>100</v>
      </c>
      <c r="F96" s="1">
        <v>680</v>
      </c>
      <c r="G96" s="1">
        <v>670</v>
      </c>
      <c r="H96" s="10">
        <f>G96/F96*100</f>
        <v>98.52941176470588</v>
      </c>
      <c r="I96" s="1">
        <v>554</v>
      </c>
      <c r="J96" s="1">
        <v>545</v>
      </c>
      <c r="K96" s="10">
        <f>J96/I96*100</f>
        <v>98.37545126353791</v>
      </c>
      <c r="L96" s="1">
        <v>460</v>
      </c>
      <c r="M96" s="1">
        <v>460</v>
      </c>
      <c r="N96" s="12">
        <f t="shared" si="19"/>
        <v>100</v>
      </c>
    </row>
    <row r="97" spans="1:14" ht="12.75" customHeight="1">
      <c r="A97" s="789" t="s">
        <v>391</v>
      </c>
      <c r="B97" s="809"/>
      <c r="C97" s="175">
        <f>SUM(C92:C96)</f>
        <v>3716</v>
      </c>
      <c r="D97" s="175">
        <f>SUM(D92:D96)</f>
        <v>3395</v>
      </c>
      <c r="E97" s="176">
        <f>+D97/C97*100</f>
        <v>91.36167922497309</v>
      </c>
      <c r="F97" s="175">
        <f>SUM(F92:F96)</f>
        <v>3768</v>
      </c>
      <c r="G97" s="175">
        <f>SUM(G92:G96)</f>
        <v>3322</v>
      </c>
      <c r="H97" s="176">
        <f>+G97/F97*100</f>
        <v>88.16348195329087</v>
      </c>
      <c r="I97" s="175">
        <f>SUM(I92:I96)</f>
        <v>3836</v>
      </c>
      <c r="J97" s="175">
        <f>SUM(J92:J96)</f>
        <v>3623</v>
      </c>
      <c r="K97" s="176">
        <f>+J97/I97*100</f>
        <v>94.4473409801877</v>
      </c>
      <c r="L97" s="175">
        <f>SUM(L92:L96)</f>
        <v>2446</v>
      </c>
      <c r="M97" s="175">
        <f>SUM(M92:M96)</f>
        <v>2446</v>
      </c>
      <c r="N97" s="176">
        <f t="shared" si="19"/>
        <v>100</v>
      </c>
    </row>
    <row r="98" spans="1:14" ht="12.75">
      <c r="A98" s="11">
        <v>81</v>
      </c>
      <c r="B98" s="157" t="s">
        <v>309</v>
      </c>
      <c r="C98" s="1">
        <v>166</v>
      </c>
      <c r="D98" s="1">
        <v>164</v>
      </c>
      <c r="E98" s="10">
        <f t="shared" si="15"/>
        <v>98.79518072289156</v>
      </c>
      <c r="F98" s="1">
        <v>192</v>
      </c>
      <c r="G98" s="1">
        <v>190</v>
      </c>
      <c r="H98" s="10">
        <f aca="true" t="shared" si="22" ref="H98:H103">G98/F98*100</f>
        <v>98.95833333333334</v>
      </c>
      <c r="I98" s="1">
        <v>204</v>
      </c>
      <c r="J98" s="1">
        <v>199</v>
      </c>
      <c r="K98" s="10">
        <f aca="true" t="shared" si="23" ref="K98:K103">J98/I98*100</f>
        <v>97.54901960784314</v>
      </c>
      <c r="L98" s="1">
        <v>258</v>
      </c>
      <c r="M98" s="1">
        <v>258</v>
      </c>
      <c r="N98" s="12">
        <f t="shared" si="19"/>
        <v>100</v>
      </c>
    </row>
    <row r="99" spans="1:14" ht="12.75" customHeight="1">
      <c r="A99" s="11">
        <v>82</v>
      </c>
      <c r="B99" s="72" t="s">
        <v>392</v>
      </c>
      <c r="C99" s="1">
        <v>120</v>
      </c>
      <c r="D99" s="1">
        <v>120</v>
      </c>
      <c r="E99" s="10">
        <f t="shared" si="15"/>
        <v>100</v>
      </c>
      <c r="F99" s="1">
        <v>120</v>
      </c>
      <c r="G99" s="1">
        <v>120</v>
      </c>
      <c r="H99" s="10">
        <f t="shared" si="22"/>
        <v>100</v>
      </c>
      <c r="I99" s="1">
        <v>138</v>
      </c>
      <c r="J99" s="1">
        <v>133</v>
      </c>
      <c r="K99" s="10">
        <f t="shared" si="23"/>
        <v>96.37681159420289</v>
      </c>
      <c r="L99" s="1">
        <v>142</v>
      </c>
      <c r="M99" s="1">
        <v>142</v>
      </c>
      <c r="N99" s="12">
        <f t="shared" si="19"/>
        <v>100</v>
      </c>
    </row>
    <row r="100" spans="1:14" ht="12.75">
      <c r="A100" s="11">
        <v>83</v>
      </c>
      <c r="B100" s="72" t="s">
        <v>393</v>
      </c>
      <c r="C100" s="1">
        <v>1014</v>
      </c>
      <c r="D100" s="1">
        <v>983</v>
      </c>
      <c r="E100" s="10">
        <f t="shared" si="15"/>
        <v>96.94280078895463</v>
      </c>
      <c r="F100" s="1">
        <v>1112</v>
      </c>
      <c r="G100" s="1">
        <v>1052</v>
      </c>
      <c r="H100" s="10">
        <f t="shared" si="22"/>
        <v>94.60431654676259</v>
      </c>
      <c r="I100" s="1">
        <v>1208</v>
      </c>
      <c r="J100" s="1">
        <v>1143</v>
      </c>
      <c r="K100" s="10">
        <f t="shared" si="23"/>
        <v>94.61920529801324</v>
      </c>
      <c r="L100" s="1">
        <v>1273</v>
      </c>
      <c r="M100" s="1">
        <v>1193</v>
      </c>
      <c r="N100" s="12">
        <f t="shared" si="19"/>
        <v>93.71563236449332</v>
      </c>
    </row>
    <row r="101" spans="1:14" ht="12.75">
      <c r="A101" s="11">
        <v>84</v>
      </c>
      <c r="B101" s="72" t="s">
        <v>394</v>
      </c>
      <c r="C101" s="1">
        <v>314</v>
      </c>
      <c r="D101" s="1">
        <v>311</v>
      </c>
      <c r="E101" s="10">
        <f t="shared" si="15"/>
        <v>99.04458598726114</v>
      </c>
      <c r="F101" s="1">
        <v>305</v>
      </c>
      <c r="G101" s="1">
        <v>293</v>
      </c>
      <c r="H101" s="10">
        <f t="shared" si="22"/>
        <v>96.06557377049181</v>
      </c>
      <c r="I101" s="1">
        <v>350</v>
      </c>
      <c r="J101" s="1">
        <v>345</v>
      </c>
      <c r="K101" s="10">
        <f t="shared" si="23"/>
        <v>98.57142857142858</v>
      </c>
      <c r="L101" s="1">
        <v>352</v>
      </c>
      <c r="M101" s="1">
        <v>348</v>
      </c>
      <c r="N101" s="12">
        <f t="shared" si="19"/>
        <v>98.86363636363636</v>
      </c>
    </row>
    <row r="102" spans="1:14" ht="12.75">
      <c r="A102" s="11">
        <v>85</v>
      </c>
      <c r="B102" s="72" t="s">
        <v>395</v>
      </c>
      <c r="C102" s="1">
        <v>60</v>
      </c>
      <c r="D102" s="1">
        <v>51</v>
      </c>
      <c r="E102" s="10">
        <f t="shared" si="15"/>
        <v>85</v>
      </c>
      <c r="F102" s="1">
        <v>66</v>
      </c>
      <c r="G102" s="1">
        <v>56</v>
      </c>
      <c r="H102" s="10">
        <f t="shared" si="22"/>
        <v>84.84848484848484</v>
      </c>
      <c r="I102" s="1">
        <v>74</v>
      </c>
      <c r="J102" s="1">
        <v>74</v>
      </c>
      <c r="K102" s="10">
        <f t="shared" si="23"/>
        <v>100</v>
      </c>
      <c r="L102" s="1">
        <v>71</v>
      </c>
      <c r="M102" s="1">
        <v>58</v>
      </c>
      <c r="N102" s="12">
        <f aca="true" t="shared" si="24" ref="N102:N133">+M102/L102*100</f>
        <v>81.69014084507043</v>
      </c>
    </row>
    <row r="103" spans="1:14" ht="12.75">
      <c r="A103" s="200">
        <v>86</v>
      </c>
      <c r="B103" s="72" t="s">
        <v>396</v>
      </c>
      <c r="C103" s="1">
        <v>122</v>
      </c>
      <c r="D103" s="1">
        <v>120</v>
      </c>
      <c r="E103" s="10">
        <f t="shared" si="15"/>
        <v>98.36065573770492</v>
      </c>
      <c r="F103" s="1">
        <v>116</v>
      </c>
      <c r="G103" s="1">
        <v>115</v>
      </c>
      <c r="H103" s="10">
        <f t="shared" si="22"/>
        <v>99.13793103448276</v>
      </c>
      <c r="I103" s="1">
        <v>141</v>
      </c>
      <c r="J103" s="1">
        <v>126</v>
      </c>
      <c r="K103" s="10">
        <f t="shared" si="23"/>
        <v>89.36170212765957</v>
      </c>
      <c r="L103" s="1">
        <v>173</v>
      </c>
      <c r="M103" s="1">
        <v>164</v>
      </c>
      <c r="N103" s="12">
        <f t="shared" si="24"/>
        <v>94.79768786127167</v>
      </c>
    </row>
    <row r="104" spans="1:16" ht="12.75" customHeight="1">
      <c r="A104" s="789" t="s">
        <v>397</v>
      </c>
      <c r="B104" s="809"/>
      <c r="C104" s="175">
        <f>SUM(C98:C103)</f>
        <v>1796</v>
      </c>
      <c r="D104" s="175">
        <f>SUM(D98:D103)</f>
        <v>1749</v>
      </c>
      <c r="E104" s="176">
        <f>+D104/C104*100</f>
        <v>97.38307349665925</v>
      </c>
      <c r="F104" s="175">
        <f>SUM(F98:F103)</f>
        <v>1911</v>
      </c>
      <c r="G104" s="175">
        <f>SUM(G98:G103)</f>
        <v>1826</v>
      </c>
      <c r="H104" s="176">
        <f>+G104/F104*100</f>
        <v>95.5520669806384</v>
      </c>
      <c r="I104" s="175">
        <f>SUM(I98:I103)</f>
        <v>2115</v>
      </c>
      <c r="J104" s="175">
        <f>SUM(J98:J103)</f>
        <v>2020</v>
      </c>
      <c r="K104" s="176">
        <f>+J104/I104*100</f>
        <v>95.50827423167848</v>
      </c>
      <c r="L104" s="175">
        <f>SUM(L98:L103)</f>
        <v>2269</v>
      </c>
      <c r="M104" s="175">
        <f>SUM(M98:M103)</f>
        <v>2163</v>
      </c>
      <c r="N104" s="176">
        <f t="shared" si="24"/>
        <v>95.32833847509916</v>
      </c>
      <c r="O104" s="24"/>
      <c r="P104" s="24"/>
    </row>
    <row r="105" spans="1:14" ht="12.75">
      <c r="A105" s="193">
        <v>87</v>
      </c>
      <c r="B105" s="72" t="s">
        <v>398</v>
      </c>
      <c r="C105" s="1">
        <v>281</v>
      </c>
      <c r="D105" s="1">
        <v>281</v>
      </c>
      <c r="E105" s="10">
        <f t="shared" si="15"/>
        <v>100</v>
      </c>
      <c r="F105" s="1">
        <v>220</v>
      </c>
      <c r="G105" s="1">
        <v>220</v>
      </c>
      <c r="H105" s="10">
        <f aca="true" t="shared" si="25" ref="H105:H112">G105/F105*100</f>
        <v>100</v>
      </c>
      <c r="I105" s="1">
        <v>403</v>
      </c>
      <c r="J105" s="1">
        <v>323</v>
      </c>
      <c r="K105" s="10">
        <f aca="true" t="shared" si="26" ref="K105:K112">J105/I105*100</f>
        <v>80.14888337468983</v>
      </c>
      <c r="L105" s="1">
        <v>450</v>
      </c>
      <c r="M105" s="1">
        <v>355</v>
      </c>
      <c r="N105" s="12">
        <f t="shared" si="24"/>
        <v>78.88888888888889</v>
      </c>
    </row>
    <row r="106" spans="1:14" ht="12.75">
      <c r="A106" s="11">
        <v>88</v>
      </c>
      <c r="B106" s="72" t="s">
        <v>287</v>
      </c>
      <c r="C106" s="1">
        <v>30</v>
      </c>
      <c r="D106" s="1">
        <v>21</v>
      </c>
      <c r="E106" s="10">
        <f t="shared" si="15"/>
        <v>70</v>
      </c>
      <c r="F106" s="1">
        <v>30</v>
      </c>
      <c r="G106" s="1">
        <v>21</v>
      </c>
      <c r="H106" s="10">
        <f t="shared" si="25"/>
        <v>70</v>
      </c>
      <c r="I106" s="1">
        <v>35</v>
      </c>
      <c r="J106" s="1">
        <v>31</v>
      </c>
      <c r="K106" s="10">
        <f t="shared" si="26"/>
        <v>88.57142857142857</v>
      </c>
      <c r="L106" s="1">
        <v>47</v>
      </c>
      <c r="M106" s="1">
        <v>47</v>
      </c>
      <c r="N106" s="12">
        <f t="shared" si="24"/>
        <v>100</v>
      </c>
    </row>
    <row r="107" spans="1:14" ht="12.75">
      <c r="A107" s="11">
        <v>89</v>
      </c>
      <c r="B107" s="72" t="s">
        <v>399</v>
      </c>
      <c r="C107" s="1">
        <v>110</v>
      </c>
      <c r="D107" s="1">
        <v>107</v>
      </c>
      <c r="E107" s="10">
        <f t="shared" si="15"/>
        <v>97.27272727272728</v>
      </c>
      <c r="F107" s="1">
        <v>120</v>
      </c>
      <c r="G107" s="1">
        <v>116</v>
      </c>
      <c r="H107" s="10">
        <f t="shared" si="25"/>
        <v>96.66666666666667</v>
      </c>
      <c r="I107" s="1">
        <v>152</v>
      </c>
      <c r="J107" s="1">
        <v>152</v>
      </c>
      <c r="K107" s="10">
        <f t="shared" si="26"/>
        <v>100</v>
      </c>
      <c r="L107" s="1">
        <v>190</v>
      </c>
      <c r="M107" s="1">
        <v>178</v>
      </c>
      <c r="N107" s="12">
        <f t="shared" si="24"/>
        <v>93.6842105263158</v>
      </c>
    </row>
    <row r="108" spans="1:14" ht="12.75">
      <c r="A108" s="11">
        <v>90</v>
      </c>
      <c r="B108" s="72" t="s">
        <v>400</v>
      </c>
      <c r="C108" s="1">
        <v>80</v>
      </c>
      <c r="D108" s="1">
        <v>66</v>
      </c>
      <c r="E108" s="10">
        <f t="shared" si="15"/>
        <v>82.5</v>
      </c>
      <c r="F108" s="1">
        <v>80</v>
      </c>
      <c r="G108" s="1">
        <v>69</v>
      </c>
      <c r="H108" s="10">
        <f t="shared" si="25"/>
        <v>86.25</v>
      </c>
      <c r="I108" s="1">
        <v>103</v>
      </c>
      <c r="J108" s="1">
        <v>94</v>
      </c>
      <c r="K108" s="10">
        <f t="shared" si="26"/>
        <v>91.2621359223301</v>
      </c>
      <c r="L108" s="1">
        <v>120</v>
      </c>
      <c r="M108" s="1">
        <v>92</v>
      </c>
      <c r="N108" s="12">
        <f t="shared" si="24"/>
        <v>76.66666666666667</v>
      </c>
    </row>
    <row r="109" spans="1:14" ht="12.75">
      <c r="A109" s="11">
        <v>91</v>
      </c>
      <c r="B109" s="72" t="s">
        <v>267</v>
      </c>
      <c r="C109" s="1">
        <v>2520</v>
      </c>
      <c r="D109" s="1">
        <v>1989</v>
      </c>
      <c r="E109" s="10">
        <f t="shared" si="15"/>
        <v>78.92857142857143</v>
      </c>
      <c r="F109" s="1">
        <v>2500</v>
      </c>
      <c r="G109" s="1">
        <v>1553</v>
      </c>
      <c r="H109" s="10">
        <f t="shared" si="25"/>
        <v>62.12</v>
      </c>
      <c r="I109" s="1">
        <v>2431</v>
      </c>
      <c r="J109" s="1">
        <v>2048</v>
      </c>
      <c r="K109" s="10">
        <f t="shared" si="26"/>
        <v>84.24516659810777</v>
      </c>
      <c r="L109" s="1">
        <v>2412</v>
      </c>
      <c r="M109" s="1">
        <v>1960</v>
      </c>
      <c r="N109" s="12">
        <f t="shared" si="24"/>
        <v>81.2603648424544</v>
      </c>
    </row>
    <row r="110" spans="1:14" ht="12.75">
      <c r="A110" s="11">
        <v>92</v>
      </c>
      <c r="B110" s="72" t="s">
        <v>401</v>
      </c>
      <c r="C110" s="1">
        <v>40</v>
      </c>
      <c r="D110" s="1">
        <v>35</v>
      </c>
      <c r="E110" s="10">
        <f t="shared" si="15"/>
        <v>87.5</v>
      </c>
      <c r="F110" s="1">
        <v>40</v>
      </c>
      <c r="G110" s="1">
        <v>34</v>
      </c>
      <c r="H110" s="10">
        <f t="shared" si="25"/>
        <v>85</v>
      </c>
      <c r="I110" s="1">
        <v>53</v>
      </c>
      <c r="J110" s="1">
        <v>53</v>
      </c>
      <c r="K110" s="10">
        <f t="shared" si="26"/>
        <v>100</v>
      </c>
      <c r="L110" s="1">
        <v>77</v>
      </c>
      <c r="M110" s="1">
        <v>75</v>
      </c>
      <c r="N110" s="12">
        <f t="shared" si="24"/>
        <v>97.40259740259741</v>
      </c>
    </row>
    <row r="111" spans="1:14" ht="12.75">
      <c r="A111" s="11">
        <v>93</v>
      </c>
      <c r="B111" s="72" t="s">
        <v>402</v>
      </c>
      <c r="C111" s="1">
        <v>65</v>
      </c>
      <c r="D111" s="1">
        <v>57</v>
      </c>
      <c r="E111" s="10">
        <f t="shared" si="15"/>
        <v>87.6923076923077</v>
      </c>
      <c r="F111" s="1">
        <v>54</v>
      </c>
      <c r="G111" s="1">
        <v>50</v>
      </c>
      <c r="H111" s="10">
        <f t="shared" si="25"/>
        <v>92.5925925925926</v>
      </c>
      <c r="I111" s="1">
        <v>96</v>
      </c>
      <c r="J111" s="1">
        <v>94</v>
      </c>
      <c r="K111" s="10">
        <f t="shared" si="26"/>
        <v>97.91666666666666</v>
      </c>
      <c r="L111" s="1">
        <v>104</v>
      </c>
      <c r="M111" s="1">
        <v>104</v>
      </c>
      <c r="N111" s="12">
        <f t="shared" si="24"/>
        <v>100</v>
      </c>
    </row>
    <row r="112" spans="1:14" ht="12.75">
      <c r="A112" s="200">
        <v>94</v>
      </c>
      <c r="B112" s="205" t="s">
        <v>403</v>
      </c>
      <c r="C112" s="1">
        <v>104</v>
      </c>
      <c r="D112" s="1">
        <v>104</v>
      </c>
      <c r="E112" s="10">
        <f t="shared" si="15"/>
        <v>100</v>
      </c>
      <c r="F112" s="1">
        <v>98</v>
      </c>
      <c r="G112" s="1">
        <v>98</v>
      </c>
      <c r="H112" s="10">
        <f t="shared" si="25"/>
        <v>100</v>
      </c>
      <c r="I112" s="1">
        <v>109</v>
      </c>
      <c r="J112" s="1">
        <v>106</v>
      </c>
      <c r="K112" s="10">
        <f t="shared" si="26"/>
        <v>97.24770642201835</v>
      </c>
      <c r="L112" s="1">
        <v>114</v>
      </c>
      <c r="M112" s="1">
        <v>111</v>
      </c>
      <c r="N112" s="12">
        <f t="shared" si="24"/>
        <v>97.36842105263158</v>
      </c>
    </row>
    <row r="113" spans="1:14" ht="12.75" customHeight="1">
      <c r="A113" s="789" t="s">
        <v>404</v>
      </c>
      <c r="B113" s="809"/>
      <c r="C113" s="175">
        <f>SUM(C105:C112)</f>
        <v>3230</v>
      </c>
      <c r="D113" s="175">
        <f>SUM(D105:D112)</f>
        <v>2660</v>
      </c>
      <c r="E113" s="176">
        <f aca="true" t="shared" si="27" ref="E113:E137">+D113/C113*100</f>
        <v>82.35294117647058</v>
      </c>
      <c r="F113" s="175">
        <f>SUM(F105:F112)</f>
        <v>3142</v>
      </c>
      <c r="G113" s="175">
        <f>SUM(G105:G112)</f>
        <v>2161</v>
      </c>
      <c r="H113" s="176">
        <f aca="true" t="shared" si="28" ref="H113:H122">+G113/F113*100</f>
        <v>68.7778485041375</v>
      </c>
      <c r="I113" s="175">
        <f>SUM(I105:I112)</f>
        <v>3382</v>
      </c>
      <c r="J113" s="175">
        <f>SUM(J105:J112)</f>
        <v>2901</v>
      </c>
      <c r="K113" s="176">
        <f aca="true" t="shared" si="29" ref="K113:K122">+J113/I113*100</f>
        <v>85.77764636309875</v>
      </c>
      <c r="L113" s="175">
        <f>SUM(L105:L112)</f>
        <v>3514</v>
      </c>
      <c r="M113" s="175">
        <f>SUM(M105:M112)</f>
        <v>2922</v>
      </c>
      <c r="N113" s="176">
        <f t="shared" si="24"/>
        <v>83.15310187820148</v>
      </c>
    </row>
    <row r="114" spans="1:14" ht="12.75">
      <c r="A114" s="193">
        <v>95</v>
      </c>
      <c r="B114" s="157" t="s">
        <v>288</v>
      </c>
      <c r="C114" s="1">
        <v>76</v>
      </c>
      <c r="D114" s="1">
        <v>76</v>
      </c>
      <c r="E114" s="10">
        <f t="shared" si="15"/>
        <v>100</v>
      </c>
      <c r="F114" s="1">
        <v>72</v>
      </c>
      <c r="G114" s="1">
        <v>72</v>
      </c>
      <c r="H114" s="10">
        <f>G114/F114*100</f>
        <v>100</v>
      </c>
      <c r="I114" s="1">
        <v>93</v>
      </c>
      <c r="J114" s="1">
        <v>92</v>
      </c>
      <c r="K114" s="10">
        <f>J114/I114*100</f>
        <v>98.9247311827957</v>
      </c>
      <c r="L114" s="1">
        <v>115</v>
      </c>
      <c r="M114" s="1">
        <v>112</v>
      </c>
      <c r="N114" s="12">
        <f t="shared" si="24"/>
        <v>97.3913043478261</v>
      </c>
    </row>
    <row r="115" spans="1:14" ht="12.75" customHeight="1">
      <c r="A115" s="11">
        <v>96</v>
      </c>
      <c r="B115" s="72" t="s">
        <v>405</v>
      </c>
      <c r="C115" s="1">
        <v>150</v>
      </c>
      <c r="D115" s="1">
        <v>132</v>
      </c>
      <c r="E115" s="10">
        <f t="shared" si="15"/>
        <v>88</v>
      </c>
      <c r="F115" s="1">
        <v>120</v>
      </c>
      <c r="G115" s="1">
        <v>110</v>
      </c>
      <c r="H115" s="10">
        <f>G115/F115*100</f>
        <v>91.66666666666666</v>
      </c>
      <c r="I115" s="1">
        <v>160</v>
      </c>
      <c r="J115" s="1">
        <v>140</v>
      </c>
      <c r="K115" s="10">
        <f>J115/I115*100</f>
        <v>87.5</v>
      </c>
      <c r="L115" s="1">
        <v>300</v>
      </c>
      <c r="M115" s="1">
        <v>161</v>
      </c>
      <c r="N115" s="12">
        <f t="shared" si="24"/>
        <v>53.666666666666664</v>
      </c>
    </row>
    <row r="116" spans="1:14" ht="12.75">
      <c r="A116" s="11">
        <v>97</v>
      </c>
      <c r="B116" s="72" t="s">
        <v>406</v>
      </c>
      <c r="C116" s="1">
        <v>130</v>
      </c>
      <c r="D116" s="1">
        <v>130</v>
      </c>
      <c r="E116" s="10">
        <f t="shared" si="15"/>
        <v>100</v>
      </c>
      <c r="F116" s="1">
        <v>140</v>
      </c>
      <c r="G116" s="1">
        <v>140</v>
      </c>
      <c r="H116" s="10">
        <f>G116/F116*100</f>
        <v>100</v>
      </c>
      <c r="I116" s="1">
        <v>140</v>
      </c>
      <c r="J116" s="1">
        <v>123</v>
      </c>
      <c r="K116" s="10">
        <f>J116/I116*100</f>
        <v>87.85714285714286</v>
      </c>
      <c r="L116" s="1">
        <v>210</v>
      </c>
      <c r="M116" s="1">
        <v>209</v>
      </c>
      <c r="N116" s="12">
        <f t="shared" si="24"/>
        <v>99.52380952380952</v>
      </c>
    </row>
    <row r="117" spans="1:14" ht="12.75">
      <c r="A117" s="11">
        <v>98</v>
      </c>
      <c r="B117" s="72" t="s">
        <v>268</v>
      </c>
      <c r="C117" s="1">
        <v>355</v>
      </c>
      <c r="D117" s="1">
        <v>340</v>
      </c>
      <c r="E117" s="10">
        <f t="shared" si="15"/>
        <v>95.77464788732394</v>
      </c>
      <c r="F117" s="1">
        <v>360</v>
      </c>
      <c r="G117" s="1">
        <v>312</v>
      </c>
      <c r="H117" s="10">
        <f>G117/F117*100</f>
        <v>86.66666666666667</v>
      </c>
      <c r="I117" s="1">
        <v>400</v>
      </c>
      <c r="J117" s="1">
        <v>361</v>
      </c>
      <c r="K117" s="10">
        <f>J117/I117*100</f>
        <v>90.25</v>
      </c>
      <c r="L117" s="1">
        <v>450</v>
      </c>
      <c r="M117" s="1">
        <v>393</v>
      </c>
      <c r="N117" s="12">
        <f t="shared" si="24"/>
        <v>87.33333333333333</v>
      </c>
    </row>
    <row r="118" spans="1:14" ht="12.75" customHeight="1">
      <c r="A118" s="789" t="s">
        <v>407</v>
      </c>
      <c r="B118" s="809"/>
      <c r="C118" s="175">
        <f>SUM(C114:C117)</f>
        <v>711</v>
      </c>
      <c r="D118" s="175">
        <f>SUM(D114:D117)</f>
        <v>678</v>
      </c>
      <c r="E118" s="176">
        <f t="shared" si="27"/>
        <v>95.35864978902954</v>
      </c>
      <c r="F118" s="175">
        <f>SUM(F114:F117)</f>
        <v>692</v>
      </c>
      <c r="G118" s="175">
        <f>SUM(G114:G117)</f>
        <v>634</v>
      </c>
      <c r="H118" s="176">
        <f t="shared" si="28"/>
        <v>91.61849710982659</v>
      </c>
      <c r="I118" s="175">
        <f>SUM(I114:I117)</f>
        <v>793</v>
      </c>
      <c r="J118" s="175">
        <f>SUM(J114:J117)</f>
        <v>716</v>
      </c>
      <c r="K118" s="176">
        <f t="shared" si="29"/>
        <v>90.29003783102144</v>
      </c>
      <c r="L118" s="175">
        <f>SUM(L114:L117)</f>
        <v>1075</v>
      </c>
      <c r="M118" s="175">
        <f>SUM(M114:M117)</f>
        <v>875</v>
      </c>
      <c r="N118" s="176">
        <f t="shared" si="24"/>
        <v>81.3953488372093</v>
      </c>
    </row>
    <row r="119" spans="1:14" ht="12.75">
      <c r="A119" s="11">
        <v>99</v>
      </c>
      <c r="B119" s="181" t="s">
        <v>269</v>
      </c>
      <c r="C119" s="1">
        <v>400</v>
      </c>
      <c r="D119" s="1">
        <v>385</v>
      </c>
      <c r="E119" s="12">
        <f t="shared" si="27"/>
        <v>96.25</v>
      </c>
      <c r="F119" s="1">
        <v>420</v>
      </c>
      <c r="G119" s="1">
        <v>393</v>
      </c>
      <c r="H119" s="498">
        <f t="shared" si="28"/>
        <v>93.57142857142857</v>
      </c>
      <c r="I119" s="1">
        <v>460</v>
      </c>
      <c r="J119" s="1">
        <v>459</v>
      </c>
      <c r="K119" s="12">
        <f t="shared" si="29"/>
        <v>99.78260869565217</v>
      </c>
      <c r="L119" s="1">
        <v>510</v>
      </c>
      <c r="M119" s="1">
        <v>518</v>
      </c>
      <c r="N119" s="12">
        <f t="shared" si="24"/>
        <v>101.56862745098039</v>
      </c>
    </row>
    <row r="120" spans="1:14" ht="12.75" customHeight="1">
      <c r="A120" s="11">
        <v>100</v>
      </c>
      <c r="B120" s="181" t="s">
        <v>308</v>
      </c>
      <c r="C120" s="1">
        <v>52</v>
      </c>
      <c r="D120" s="1">
        <v>52</v>
      </c>
      <c r="E120" s="12">
        <f t="shared" si="27"/>
        <v>100</v>
      </c>
      <c r="F120" s="1">
        <v>52</v>
      </c>
      <c r="G120" s="1">
        <v>52</v>
      </c>
      <c r="H120" s="498">
        <f t="shared" si="28"/>
        <v>100</v>
      </c>
      <c r="I120" s="1">
        <v>61</v>
      </c>
      <c r="J120" s="1">
        <v>61</v>
      </c>
      <c r="K120" s="12">
        <f t="shared" si="29"/>
        <v>100</v>
      </c>
      <c r="L120" s="1">
        <v>96</v>
      </c>
      <c r="M120" s="1">
        <v>96</v>
      </c>
      <c r="N120" s="12">
        <f t="shared" si="24"/>
        <v>100</v>
      </c>
    </row>
    <row r="121" spans="1:14" ht="12.75" customHeight="1">
      <c r="A121" s="11">
        <v>101</v>
      </c>
      <c r="B121" s="181" t="s">
        <v>408</v>
      </c>
      <c r="C121" s="1">
        <v>80</v>
      </c>
      <c r="D121" s="1">
        <v>80</v>
      </c>
      <c r="E121" s="12">
        <f t="shared" si="27"/>
        <v>100</v>
      </c>
      <c r="F121" s="1">
        <v>68</v>
      </c>
      <c r="G121" s="1">
        <v>65</v>
      </c>
      <c r="H121" s="498">
        <f t="shared" si="28"/>
        <v>95.58823529411765</v>
      </c>
      <c r="I121" s="1">
        <v>72</v>
      </c>
      <c r="J121" s="1">
        <v>72</v>
      </c>
      <c r="K121" s="12">
        <f t="shared" si="29"/>
        <v>100</v>
      </c>
      <c r="L121" s="1">
        <v>83</v>
      </c>
      <c r="M121" s="1">
        <v>83</v>
      </c>
      <c r="N121" s="12">
        <f t="shared" si="24"/>
        <v>100</v>
      </c>
    </row>
    <row r="122" spans="1:14" ht="12.75">
      <c r="A122" s="11">
        <v>102</v>
      </c>
      <c r="B122" s="181" t="s">
        <v>409</v>
      </c>
      <c r="C122" s="1">
        <v>80</v>
      </c>
      <c r="D122" s="1">
        <v>80</v>
      </c>
      <c r="E122" s="183">
        <f t="shared" si="27"/>
        <v>100</v>
      </c>
      <c r="F122" s="1">
        <v>90</v>
      </c>
      <c r="G122" s="1">
        <v>87</v>
      </c>
      <c r="H122" s="499">
        <f t="shared" si="28"/>
        <v>96.66666666666667</v>
      </c>
      <c r="I122" s="1">
        <v>80</v>
      </c>
      <c r="J122" s="1">
        <v>80</v>
      </c>
      <c r="K122" s="183">
        <f t="shared" si="29"/>
        <v>100</v>
      </c>
      <c r="L122" s="1">
        <v>120</v>
      </c>
      <c r="M122" s="1">
        <v>92</v>
      </c>
      <c r="N122" s="12">
        <f t="shared" si="24"/>
        <v>76.66666666666667</v>
      </c>
    </row>
    <row r="123" spans="1:14" ht="12.75" customHeight="1">
      <c r="A123" s="789" t="s">
        <v>410</v>
      </c>
      <c r="B123" s="840"/>
      <c r="C123" s="492">
        <f>SUM(C119:C122)</f>
        <v>612</v>
      </c>
      <c r="D123" s="492">
        <f>SUM(D119:D122)</f>
        <v>597</v>
      </c>
      <c r="E123" s="493">
        <f>+D123/C123*100</f>
        <v>97.54901960784314</v>
      </c>
      <c r="F123" s="492">
        <f>SUM(F119:F122)</f>
        <v>630</v>
      </c>
      <c r="G123" s="492">
        <f>SUM(G119:G122)</f>
        <v>597</v>
      </c>
      <c r="H123" s="493">
        <f aca="true" t="shared" si="30" ref="H123:H137">+G123/F123*100</f>
        <v>94.76190476190476</v>
      </c>
      <c r="I123" s="492">
        <f>SUM(I119:I122)</f>
        <v>673</v>
      </c>
      <c r="J123" s="492">
        <f>SUM(J119:J122)</f>
        <v>672</v>
      </c>
      <c r="K123" s="493">
        <f aca="true" t="shared" si="31" ref="K123:K129">+J123/I123*100</f>
        <v>99.85141158989599</v>
      </c>
      <c r="L123" s="492">
        <f>SUM(L119:L122)</f>
        <v>809</v>
      </c>
      <c r="M123" s="492">
        <f>SUM(M119:M122)</f>
        <v>789</v>
      </c>
      <c r="N123" s="176">
        <f t="shared" si="24"/>
        <v>97.52781211372064</v>
      </c>
    </row>
    <row r="124" spans="1:14" ht="12.75">
      <c r="A124" s="11">
        <v>103</v>
      </c>
      <c r="B124" s="72" t="s">
        <v>411</v>
      </c>
      <c r="C124" s="1">
        <v>100</v>
      </c>
      <c r="D124" s="1">
        <v>98</v>
      </c>
      <c r="E124" s="183">
        <f t="shared" si="27"/>
        <v>98</v>
      </c>
      <c r="F124" s="1">
        <v>104</v>
      </c>
      <c r="G124" s="1">
        <v>104</v>
      </c>
      <c r="H124" s="183">
        <f t="shared" si="30"/>
        <v>100</v>
      </c>
      <c r="I124" s="1">
        <v>101</v>
      </c>
      <c r="J124" s="1">
        <v>101</v>
      </c>
      <c r="K124" s="183">
        <f t="shared" si="31"/>
        <v>100</v>
      </c>
      <c r="L124" s="1">
        <v>100</v>
      </c>
      <c r="M124" s="1">
        <v>100</v>
      </c>
      <c r="N124" s="12">
        <f t="shared" si="24"/>
        <v>100</v>
      </c>
    </row>
    <row r="125" spans="1:14" ht="12.75">
      <c r="A125" s="11">
        <v>104</v>
      </c>
      <c r="B125" s="72" t="s">
        <v>412</v>
      </c>
      <c r="C125" s="1">
        <v>230</v>
      </c>
      <c r="D125" s="1">
        <v>219</v>
      </c>
      <c r="E125" s="183">
        <f t="shared" si="27"/>
        <v>95.21739130434783</v>
      </c>
      <c r="F125" s="1">
        <v>210</v>
      </c>
      <c r="G125" s="1">
        <v>191</v>
      </c>
      <c r="H125" s="183">
        <f t="shared" si="30"/>
        <v>90.95238095238095</v>
      </c>
      <c r="I125" s="1">
        <v>247</v>
      </c>
      <c r="J125" s="1">
        <v>241</v>
      </c>
      <c r="K125" s="183">
        <f t="shared" si="31"/>
        <v>97.57085020242914</v>
      </c>
      <c r="L125" s="1">
        <v>323</v>
      </c>
      <c r="M125" s="1">
        <v>281</v>
      </c>
      <c r="N125" s="12">
        <f t="shared" si="24"/>
        <v>86.9969040247678</v>
      </c>
    </row>
    <row r="126" spans="1:14" ht="12.75">
      <c r="A126" s="11">
        <v>105</v>
      </c>
      <c r="B126" s="72" t="s">
        <v>413</v>
      </c>
      <c r="C126" s="1">
        <v>158</v>
      </c>
      <c r="D126" s="1">
        <v>154</v>
      </c>
      <c r="E126" s="183">
        <f t="shared" si="27"/>
        <v>97.46835443037975</v>
      </c>
      <c r="F126" s="1">
        <v>162</v>
      </c>
      <c r="G126" s="1">
        <v>158</v>
      </c>
      <c r="H126" s="183">
        <f t="shared" si="30"/>
        <v>97.53086419753086</v>
      </c>
      <c r="I126" s="1">
        <v>171</v>
      </c>
      <c r="J126" s="1">
        <v>165</v>
      </c>
      <c r="K126" s="183">
        <f t="shared" si="31"/>
        <v>96.49122807017544</v>
      </c>
      <c r="L126" s="1">
        <v>248</v>
      </c>
      <c r="M126" s="1">
        <v>244</v>
      </c>
      <c r="N126" s="12">
        <f t="shared" si="24"/>
        <v>98.38709677419355</v>
      </c>
    </row>
    <row r="127" spans="1:14" ht="12.75">
      <c r="A127" s="11">
        <v>106</v>
      </c>
      <c r="B127" s="72" t="s">
        <v>270</v>
      </c>
      <c r="C127" s="1">
        <v>1342</v>
      </c>
      <c r="D127" s="1">
        <v>1339</v>
      </c>
      <c r="E127" s="183">
        <f t="shared" si="27"/>
        <v>99.77645305514157</v>
      </c>
      <c r="F127" s="1">
        <v>1378</v>
      </c>
      <c r="G127" s="1">
        <v>1291</v>
      </c>
      <c r="H127" s="183">
        <f t="shared" si="30"/>
        <v>93.6865021770682</v>
      </c>
      <c r="I127" s="1">
        <v>1435</v>
      </c>
      <c r="J127" s="1">
        <v>1371</v>
      </c>
      <c r="K127" s="183">
        <f t="shared" si="31"/>
        <v>95.54006968641114</v>
      </c>
      <c r="L127" s="1">
        <v>1481</v>
      </c>
      <c r="M127" s="1">
        <v>1423</v>
      </c>
      <c r="N127" s="12">
        <f t="shared" si="24"/>
        <v>96.08372721134369</v>
      </c>
    </row>
    <row r="128" spans="1:14" ht="12.75">
      <c r="A128" s="11">
        <v>107</v>
      </c>
      <c r="B128" s="72" t="s">
        <v>271</v>
      </c>
      <c r="C128" s="1">
        <v>62</v>
      </c>
      <c r="D128" s="1">
        <v>62</v>
      </c>
      <c r="E128" s="183">
        <f t="shared" si="27"/>
        <v>100</v>
      </c>
      <c r="F128" s="1">
        <v>60</v>
      </c>
      <c r="G128" s="1">
        <v>60</v>
      </c>
      <c r="H128" s="183">
        <f t="shared" si="30"/>
        <v>100</v>
      </c>
      <c r="I128" s="1">
        <v>52</v>
      </c>
      <c r="J128" s="1">
        <v>50</v>
      </c>
      <c r="K128" s="183">
        <f t="shared" si="31"/>
        <v>96.15384615384616</v>
      </c>
      <c r="L128" s="1">
        <v>55</v>
      </c>
      <c r="M128" s="1">
        <v>55</v>
      </c>
      <c r="N128" s="12">
        <f t="shared" si="24"/>
        <v>100</v>
      </c>
    </row>
    <row r="129" spans="1:14" ht="12.75">
      <c r="A129" s="11">
        <v>108</v>
      </c>
      <c r="B129" s="72" t="s">
        <v>414</v>
      </c>
      <c r="C129" s="1">
        <v>3</v>
      </c>
      <c r="D129" s="1">
        <v>3</v>
      </c>
      <c r="E129" s="183">
        <f t="shared" si="27"/>
        <v>100</v>
      </c>
      <c r="F129" s="1">
        <v>4</v>
      </c>
      <c r="G129" s="1">
        <v>4</v>
      </c>
      <c r="H129" s="183">
        <f t="shared" si="30"/>
        <v>100</v>
      </c>
      <c r="I129" s="1">
        <v>5</v>
      </c>
      <c r="J129" s="1">
        <v>5</v>
      </c>
      <c r="K129" s="183">
        <f t="shared" si="31"/>
        <v>100</v>
      </c>
      <c r="L129" s="1">
        <v>4</v>
      </c>
      <c r="M129" s="1">
        <v>4</v>
      </c>
      <c r="N129" s="12">
        <f t="shared" si="24"/>
        <v>100</v>
      </c>
    </row>
    <row r="130" spans="1:14" ht="12.75" customHeight="1">
      <c r="A130" s="789" t="s">
        <v>415</v>
      </c>
      <c r="B130" s="810"/>
      <c r="C130" s="216">
        <f>SUM(C124:C129)</f>
        <v>1895</v>
      </c>
      <c r="D130" s="216">
        <f>SUM(D124:D129)</f>
        <v>1875</v>
      </c>
      <c r="E130" s="217">
        <f>+D130/C130*100</f>
        <v>98.94459102902374</v>
      </c>
      <c r="F130" s="216">
        <f>SUM(F124:F129)</f>
        <v>1918</v>
      </c>
      <c r="G130" s="216">
        <f>SUM(G124:G129)</f>
        <v>1808</v>
      </c>
      <c r="H130" s="217">
        <f t="shared" si="30"/>
        <v>94.26485922836288</v>
      </c>
      <c r="I130" s="216">
        <f>SUM(I124:I129)</f>
        <v>2011</v>
      </c>
      <c r="J130" s="216">
        <f>SUM(J124:J129)</f>
        <v>1933</v>
      </c>
      <c r="K130" s="217">
        <f aca="true" t="shared" si="32" ref="K130:K139">+J130/I130*100</f>
        <v>96.12133267031328</v>
      </c>
      <c r="L130" s="216">
        <f>SUM(L124:L129)</f>
        <v>2211</v>
      </c>
      <c r="M130" s="216">
        <f>SUM(M124:M129)</f>
        <v>2107</v>
      </c>
      <c r="N130" s="176">
        <f t="shared" si="24"/>
        <v>95.2962460425147</v>
      </c>
    </row>
    <row r="131" spans="1:14" ht="12.75">
      <c r="A131" s="11">
        <v>109</v>
      </c>
      <c r="B131" s="157" t="s">
        <v>289</v>
      </c>
      <c r="C131" s="1">
        <v>45</v>
      </c>
      <c r="D131" s="1">
        <v>43</v>
      </c>
      <c r="E131" s="183">
        <f t="shared" si="27"/>
        <v>95.55555555555556</v>
      </c>
      <c r="F131" s="1">
        <v>47</v>
      </c>
      <c r="G131" s="1">
        <v>46</v>
      </c>
      <c r="H131" s="183">
        <f t="shared" si="30"/>
        <v>97.87234042553192</v>
      </c>
      <c r="I131" s="1">
        <v>56</v>
      </c>
      <c r="J131" s="1">
        <v>56</v>
      </c>
      <c r="K131" s="183">
        <f t="shared" si="32"/>
        <v>100</v>
      </c>
      <c r="L131" s="1">
        <v>70</v>
      </c>
      <c r="M131" s="1">
        <v>70</v>
      </c>
      <c r="N131" s="12">
        <f t="shared" si="24"/>
        <v>100</v>
      </c>
    </row>
    <row r="132" spans="1:14" ht="12.75">
      <c r="A132" s="11">
        <v>110</v>
      </c>
      <c r="B132" s="72" t="s">
        <v>416</v>
      </c>
      <c r="C132" s="1">
        <v>454</v>
      </c>
      <c r="D132" s="1">
        <v>401</v>
      </c>
      <c r="E132" s="183">
        <f t="shared" si="27"/>
        <v>88.32599118942731</v>
      </c>
      <c r="F132" s="1">
        <v>407</v>
      </c>
      <c r="G132" s="1">
        <v>373</v>
      </c>
      <c r="H132" s="183">
        <f t="shared" si="30"/>
        <v>91.64619164619164</v>
      </c>
      <c r="I132" s="1">
        <v>456</v>
      </c>
      <c r="J132" s="1">
        <v>349</v>
      </c>
      <c r="K132" s="183">
        <f t="shared" si="32"/>
        <v>76.53508771929825</v>
      </c>
      <c r="L132" s="1">
        <v>557</v>
      </c>
      <c r="M132" s="1">
        <v>508</v>
      </c>
      <c r="N132" s="12">
        <f t="shared" si="24"/>
        <v>91.20287253141831</v>
      </c>
    </row>
    <row r="133" spans="1:14" ht="12.75">
      <c r="A133" s="11">
        <v>111</v>
      </c>
      <c r="B133" s="72" t="s">
        <v>417</v>
      </c>
      <c r="C133" s="1">
        <v>132</v>
      </c>
      <c r="D133" s="1">
        <v>119</v>
      </c>
      <c r="E133" s="183">
        <f t="shared" si="27"/>
        <v>90.15151515151516</v>
      </c>
      <c r="F133" s="1">
        <v>136</v>
      </c>
      <c r="G133" s="1">
        <v>122</v>
      </c>
      <c r="H133" s="183">
        <f t="shared" si="30"/>
        <v>89.70588235294117</v>
      </c>
      <c r="I133" s="1">
        <v>195</v>
      </c>
      <c r="J133" s="1">
        <v>181</v>
      </c>
      <c r="K133" s="183">
        <f t="shared" si="32"/>
        <v>92.82051282051282</v>
      </c>
      <c r="L133" s="1">
        <v>208</v>
      </c>
      <c r="M133" s="1">
        <v>195</v>
      </c>
      <c r="N133" s="12">
        <f t="shared" si="24"/>
        <v>93.75</v>
      </c>
    </row>
    <row r="134" spans="1:14" ht="12.75">
      <c r="A134" s="11">
        <v>112</v>
      </c>
      <c r="B134" s="72" t="s">
        <v>418</v>
      </c>
      <c r="C134" s="1">
        <v>710</v>
      </c>
      <c r="D134" s="1">
        <v>710</v>
      </c>
      <c r="E134" s="183">
        <f t="shared" si="27"/>
        <v>100</v>
      </c>
      <c r="F134" s="1">
        <v>792</v>
      </c>
      <c r="G134" s="1">
        <v>627</v>
      </c>
      <c r="H134" s="183">
        <f t="shared" si="30"/>
        <v>79.16666666666666</v>
      </c>
      <c r="I134" s="1">
        <v>810</v>
      </c>
      <c r="J134" s="1">
        <v>749</v>
      </c>
      <c r="K134" s="183">
        <f t="shared" si="32"/>
        <v>92.46913580246914</v>
      </c>
      <c r="L134" s="1">
        <v>934</v>
      </c>
      <c r="M134" s="1">
        <v>934</v>
      </c>
      <c r="N134" s="12">
        <f aca="true" t="shared" si="33" ref="N134:N139">+M134/L134*100</f>
        <v>100</v>
      </c>
    </row>
    <row r="135" spans="1:14" ht="12.75">
      <c r="A135" s="11">
        <v>113</v>
      </c>
      <c r="B135" s="72" t="s">
        <v>419</v>
      </c>
      <c r="C135" s="1">
        <v>394</v>
      </c>
      <c r="D135" s="1">
        <v>364</v>
      </c>
      <c r="E135" s="183">
        <f t="shared" si="27"/>
        <v>92.38578680203045</v>
      </c>
      <c r="F135" s="1">
        <v>365</v>
      </c>
      <c r="G135" s="1">
        <v>365</v>
      </c>
      <c r="H135" s="183">
        <f t="shared" si="30"/>
        <v>100</v>
      </c>
      <c r="I135" s="1">
        <v>380</v>
      </c>
      <c r="J135" s="1">
        <v>301</v>
      </c>
      <c r="K135" s="183">
        <f t="shared" si="32"/>
        <v>79.21052631578948</v>
      </c>
      <c r="L135" s="1">
        <v>535</v>
      </c>
      <c r="M135" s="1">
        <v>512</v>
      </c>
      <c r="N135" s="12">
        <f t="shared" si="33"/>
        <v>95.70093457943926</v>
      </c>
    </row>
    <row r="136" spans="1:14" ht="12.75" customHeight="1">
      <c r="A136" s="11">
        <v>114</v>
      </c>
      <c r="B136" s="72" t="s">
        <v>420</v>
      </c>
      <c r="C136" s="1">
        <v>170</v>
      </c>
      <c r="D136" s="1">
        <v>156</v>
      </c>
      <c r="E136" s="183">
        <f t="shared" si="27"/>
        <v>91.76470588235294</v>
      </c>
      <c r="F136" s="1">
        <v>175</v>
      </c>
      <c r="G136" s="1">
        <v>158</v>
      </c>
      <c r="H136" s="183">
        <f t="shared" si="30"/>
        <v>90.28571428571428</v>
      </c>
      <c r="I136" s="1">
        <v>200</v>
      </c>
      <c r="J136" s="1">
        <v>180</v>
      </c>
      <c r="K136" s="183">
        <f t="shared" si="32"/>
        <v>90</v>
      </c>
      <c r="L136" s="1">
        <v>240</v>
      </c>
      <c r="M136" s="1">
        <v>223</v>
      </c>
      <c r="N136" s="12">
        <f t="shared" si="33"/>
        <v>92.91666666666667</v>
      </c>
    </row>
    <row r="137" spans="1:14" ht="12.75">
      <c r="A137" s="11">
        <v>115</v>
      </c>
      <c r="B137" s="72" t="s">
        <v>421</v>
      </c>
      <c r="C137" s="1">
        <v>35</v>
      </c>
      <c r="D137" s="1">
        <v>34</v>
      </c>
      <c r="E137" s="183">
        <f t="shared" si="27"/>
        <v>97.14285714285714</v>
      </c>
      <c r="F137" s="1">
        <v>36</v>
      </c>
      <c r="G137" s="1">
        <v>35</v>
      </c>
      <c r="H137" s="183">
        <f t="shared" si="30"/>
        <v>97.22222222222221</v>
      </c>
      <c r="I137" s="1">
        <v>42</v>
      </c>
      <c r="J137" s="1">
        <v>42</v>
      </c>
      <c r="K137" s="183">
        <f t="shared" si="32"/>
        <v>100</v>
      </c>
      <c r="L137" s="1">
        <v>53</v>
      </c>
      <c r="M137" s="1">
        <v>53</v>
      </c>
      <c r="N137" s="12">
        <f t="shared" si="33"/>
        <v>100</v>
      </c>
    </row>
    <row r="138" spans="1:14" ht="12.75" customHeight="1">
      <c r="A138" s="789" t="s">
        <v>422</v>
      </c>
      <c r="B138" s="809"/>
      <c r="C138" s="185">
        <f>SUM(C131:C137)</f>
        <v>1940</v>
      </c>
      <c r="D138" s="185">
        <f>SUM(D131:D137)</f>
        <v>1827</v>
      </c>
      <c r="E138" s="210">
        <f>+D138/C138*100</f>
        <v>94.17525773195877</v>
      </c>
      <c r="F138" s="185">
        <f>SUM(F131:F137)</f>
        <v>1958</v>
      </c>
      <c r="G138" s="185">
        <f>SUM(G131:G137)</f>
        <v>1726</v>
      </c>
      <c r="H138" s="210">
        <f>+G138/F138*100</f>
        <v>88.1511746680286</v>
      </c>
      <c r="I138" s="185">
        <f>SUM(I131:I137)</f>
        <v>2139</v>
      </c>
      <c r="J138" s="185">
        <f>SUM(J131:J137)</f>
        <v>1858</v>
      </c>
      <c r="K138" s="210">
        <f t="shared" si="32"/>
        <v>86.86302010285179</v>
      </c>
      <c r="L138" s="185">
        <f>SUM(L131:L137)</f>
        <v>2597</v>
      </c>
      <c r="M138" s="185">
        <f>SUM(M131:M137)</f>
        <v>2495</v>
      </c>
      <c r="N138" s="176">
        <f t="shared" si="33"/>
        <v>96.07239122063919</v>
      </c>
    </row>
    <row r="139" spans="1:14" ht="12.75" customHeight="1">
      <c r="A139" s="794" t="s">
        <v>423</v>
      </c>
      <c r="B139" s="839"/>
      <c r="C139" s="253">
        <f>SUM(C138,C130,C123,C118,C113,C104,C97,C91,C86,C75,C71,C66,C59,C51,C42,C38,C31,C22)</f>
        <v>46758</v>
      </c>
      <c r="D139" s="253">
        <f>SUM(D138,D130,D123,D118,D113,D104,D97,D91,D86,D75,D71,D66,D59,D51,D42,D38,D31,D22)</f>
        <v>44205</v>
      </c>
      <c r="E139" s="260">
        <f>+D139/C139*100</f>
        <v>94.53997176953676</v>
      </c>
      <c r="F139" s="253">
        <f>SUM(F138,F130,F123,F118,F113,F104,F97,F91,F86,F75,F71,F66,F59,F51,F42,F38,F31,F22)</f>
        <v>48053</v>
      </c>
      <c r="G139" s="253">
        <f>SUM(G138,G130,G123,G118,G113,G104,G97,G91,G86,G75,G71,G66,G59,G51,G42,G38,G31,G22)</f>
        <v>42429</v>
      </c>
      <c r="H139" s="260">
        <f>+G139/F139*100</f>
        <v>88.29625621709363</v>
      </c>
      <c r="I139" s="253">
        <f>SUM(I138,I130,I123,I118,I113,I104,I97,I91,I86,I75,I71,I66,I59,I51,I42,I38,I31,I22)</f>
        <v>48253</v>
      </c>
      <c r="J139" s="253">
        <f>SUM(J138,J130,J123,J118,J113,J104,J97,J91,J86,J75,J71,J66,J59,J51,J42,J38,J31,J22)</f>
        <v>45598</v>
      </c>
      <c r="K139" s="260">
        <f t="shared" si="32"/>
        <v>94.49775143514393</v>
      </c>
      <c r="L139" s="253">
        <f>SUM(L138,L130,L123,L118,L113,L104,L97,L91,L86,L75,L71,L66,L59,L51,L42,L38,L31,L22)</f>
        <v>45619</v>
      </c>
      <c r="M139" s="253">
        <f>SUM(M138,M130,M123,M118,M113,M104,M97,M91,M86,M75,M71,M66,M59,M51,M42,M38,M31,M22)</f>
        <v>41305</v>
      </c>
      <c r="N139" s="260">
        <f t="shared" si="33"/>
        <v>90.54341392840702</v>
      </c>
    </row>
  </sheetData>
  <sheetProtection/>
  <mergeCells count="26">
    <mergeCell ref="A86:B86"/>
    <mergeCell ref="A139:B139"/>
    <mergeCell ref="A104:B104"/>
    <mergeCell ref="A113:B113"/>
    <mergeCell ref="A118:B118"/>
    <mergeCell ref="A123:B123"/>
    <mergeCell ref="A130:B130"/>
    <mergeCell ref="A138:B138"/>
    <mergeCell ref="A91:B91"/>
    <mergeCell ref="A97:B97"/>
    <mergeCell ref="A66:B66"/>
    <mergeCell ref="A71:B71"/>
    <mergeCell ref="A22:B22"/>
    <mergeCell ref="A31:B31"/>
    <mergeCell ref="A38:B38"/>
    <mergeCell ref="A42:B42"/>
    <mergeCell ref="A75:B75"/>
    <mergeCell ref="A1:N2"/>
    <mergeCell ref="A4:A5"/>
    <mergeCell ref="B4:B5"/>
    <mergeCell ref="C4:E4"/>
    <mergeCell ref="F4:H4"/>
    <mergeCell ref="I4:K4"/>
    <mergeCell ref="L4:N4"/>
    <mergeCell ref="A51:B51"/>
    <mergeCell ref="A59:B59"/>
  </mergeCells>
  <printOptions horizontalCentered="1" verticalCentered="1"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27">
      <selection activeCell="M63" sqref="M63"/>
    </sheetView>
  </sheetViews>
  <sheetFormatPr defaultColWidth="9.140625" defaultRowHeight="12.75"/>
  <cols>
    <col min="1" max="1" width="3.7109375" style="0" customWidth="1"/>
    <col min="2" max="2" width="14.8515625" style="0" customWidth="1"/>
    <col min="3" max="3" width="6.421875" style="0" customWidth="1"/>
    <col min="4" max="4" width="6.57421875" style="0" customWidth="1"/>
    <col min="5" max="5" width="6.8515625" style="17" customWidth="1"/>
    <col min="6" max="6" width="6.8515625" style="0" customWidth="1"/>
    <col min="7" max="7" width="6.57421875" style="0" customWidth="1"/>
    <col min="8" max="8" width="6.8515625" style="17" customWidth="1"/>
    <col min="9" max="9" width="6.421875" style="0" customWidth="1"/>
    <col min="10" max="10" width="6.28125" style="0" customWidth="1"/>
    <col min="11" max="11" width="6.28125" style="17" customWidth="1"/>
    <col min="12" max="12" width="6.57421875" style="0" customWidth="1"/>
    <col min="13" max="13" width="6.140625" style="0" customWidth="1"/>
    <col min="14" max="14" width="5.7109375" style="17" customWidth="1"/>
    <col min="15" max="15" width="9.28125" style="0" customWidth="1"/>
    <col min="16" max="16" width="5.28125" style="0" customWidth="1"/>
    <col min="17" max="17" width="5.00390625" style="0" customWidth="1"/>
    <col min="18" max="18" width="5.28125" style="0" customWidth="1"/>
    <col min="19" max="19" width="5.140625" style="0" customWidth="1"/>
    <col min="20" max="20" width="5.00390625" style="0" customWidth="1"/>
  </cols>
  <sheetData>
    <row r="1" spans="1:14" ht="12.75">
      <c r="A1" s="781" t="s">
        <v>806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</row>
    <row r="2" spans="1:14" ht="12.75">
      <c r="A2" s="781"/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</row>
    <row r="3" spans="1:14" ht="12.75">
      <c r="A3" s="15"/>
      <c r="B3" s="15" t="s">
        <v>471</v>
      </c>
      <c r="C3" s="15"/>
      <c r="D3" s="15"/>
      <c r="E3" s="16"/>
      <c r="F3" s="15"/>
      <c r="G3" s="15"/>
      <c r="H3" s="16"/>
      <c r="I3" s="15"/>
      <c r="J3" s="15"/>
      <c r="K3" s="16"/>
      <c r="L3" s="15"/>
      <c r="M3" s="15"/>
      <c r="N3" s="16"/>
    </row>
    <row r="4" spans="1:14" ht="12.75" customHeight="1">
      <c r="A4" s="841" t="s">
        <v>59</v>
      </c>
      <c r="B4" s="792" t="s">
        <v>178</v>
      </c>
      <c r="C4" s="792" t="s">
        <v>65</v>
      </c>
      <c r="D4" s="792"/>
      <c r="E4" s="792"/>
      <c r="F4" s="792" t="s">
        <v>66</v>
      </c>
      <c r="G4" s="792"/>
      <c r="H4" s="792"/>
      <c r="I4" s="792" t="s">
        <v>67</v>
      </c>
      <c r="J4" s="792"/>
      <c r="K4" s="792"/>
      <c r="L4" s="792" t="s">
        <v>472</v>
      </c>
      <c r="M4" s="792"/>
      <c r="N4" s="792"/>
    </row>
    <row r="5" spans="1:14" ht="12.75">
      <c r="A5" s="841"/>
      <c r="B5" s="792"/>
      <c r="C5" s="11" t="s">
        <v>69</v>
      </c>
      <c r="D5" s="11" t="s">
        <v>70</v>
      </c>
      <c r="E5" s="12" t="s">
        <v>5</v>
      </c>
      <c r="F5" s="11" t="s">
        <v>69</v>
      </c>
      <c r="G5" s="11" t="s">
        <v>70</v>
      </c>
      <c r="H5" s="12" t="s">
        <v>5</v>
      </c>
      <c r="I5" s="11" t="s">
        <v>69</v>
      </c>
      <c r="J5" s="11" t="s">
        <v>70</v>
      </c>
      <c r="K5" s="12" t="s">
        <v>5</v>
      </c>
      <c r="L5" s="11" t="s">
        <v>69</v>
      </c>
      <c r="M5" s="11" t="s">
        <v>70</v>
      </c>
      <c r="N5" s="12" t="s">
        <v>5</v>
      </c>
    </row>
    <row r="6" spans="1:14" ht="12.75">
      <c r="A6" s="168">
        <v>1</v>
      </c>
      <c r="B6" s="72" t="s">
        <v>272</v>
      </c>
      <c r="C6" s="8">
        <v>1300</v>
      </c>
      <c r="D6" s="1">
        <v>1239</v>
      </c>
      <c r="E6" s="12">
        <f aca="true" t="shared" si="0" ref="E6:E14">+D6/C6*100</f>
        <v>95.3076923076923</v>
      </c>
      <c r="F6" s="8">
        <v>1300</v>
      </c>
      <c r="G6" s="1">
        <v>1238</v>
      </c>
      <c r="H6" s="12">
        <f>+G6/F6*100</f>
        <v>95.23076923076923</v>
      </c>
      <c r="I6" s="8">
        <v>1300</v>
      </c>
      <c r="J6" s="8">
        <v>1284</v>
      </c>
      <c r="K6" s="12">
        <f>+J6/I6*100</f>
        <v>98.76923076923076</v>
      </c>
      <c r="L6" s="8">
        <v>1300</v>
      </c>
      <c r="M6" s="8">
        <v>1237</v>
      </c>
      <c r="N6" s="12">
        <f>+M6/L6*100</f>
        <v>95.15384615384616</v>
      </c>
    </row>
    <row r="7" spans="1:14" ht="12.75">
      <c r="A7" s="168">
        <v>2</v>
      </c>
      <c r="B7" s="72" t="s">
        <v>427</v>
      </c>
      <c r="C7" s="8">
        <v>215</v>
      </c>
      <c r="D7" s="1">
        <v>202</v>
      </c>
      <c r="E7" s="12">
        <f t="shared" si="0"/>
        <v>93.95348837209302</v>
      </c>
      <c r="F7" s="8">
        <v>225</v>
      </c>
      <c r="G7" s="1">
        <v>213</v>
      </c>
      <c r="H7" s="12">
        <f>+G7/F7*100</f>
        <v>94.66666666666667</v>
      </c>
      <c r="I7" s="8">
        <v>262</v>
      </c>
      <c r="J7" s="8">
        <v>259</v>
      </c>
      <c r="K7" s="12">
        <f>+J7/I7*100</f>
        <v>98.85496183206108</v>
      </c>
      <c r="L7" s="8">
        <v>292</v>
      </c>
      <c r="M7" s="8">
        <v>280</v>
      </c>
      <c r="N7" s="12">
        <f>+M7/L7*100</f>
        <v>95.8904109589041</v>
      </c>
    </row>
    <row r="8" spans="1:14" ht="12.75">
      <c r="A8" s="168">
        <v>3</v>
      </c>
      <c r="B8" s="72" t="s">
        <v>428</v>
      </c>
      <c r="C8" s="1">
        <v>95</v>
      </c>
      <c r="D8" s="1">
        <v>90</v>
      </c>
      <c r="E8" s="12">
        <f t="shared" si="0"/>
        <v>94.73684210526315</v>
      </c>
      <c r="F8" s="1">
        <v>100</v>
      </c>
      <c r="G8" s="1">
        <v>94</v>
      </c>
      <c r="H8" s="12">
        <f>+G8/F8*100</f>
        <v>94</v>
      </c>
      <c r="I8" s="1">
        <v>109</v>
      </c>
      <c r="J8" s="1">
        <v>102</v>
      </c>
      <c r="K8" s="12">
        <f>+J8/I8*100</f>
        <v>93.57798165137615</v>
      </c>
      <c r="L8" s="1">
        <v>136</v>
      </c>
      <c r="M8" s="1">
        <v>132</v>
      </c>
      <c r="N8" s="12">
        <f>+M8/L8*100</f>
        <v>97.05882352941177</v>
      </c>
    </row>
    <row r="9" spans="1:14" ht="12.75">
      <c r="A9" s="844" t="s">
        <v>52</v>
      </c>
      <c r="B9" s="845"/>
      <c r="C9" s="175">
        <f>SUM(C6:C8)</f>
        <v>1610</v>
      </c>
      <c r="D9" s="175">
        <f>SUM(D6:D8)</f>
        <v>1531</v>
      </c>
      <c r="E9" s="176">
        <f>+D9/C9*100</f>
        <v>95.09316770186335</v>
      </c>
      <c r="F9" s="175">
        <f>SUM(F6:F8)</f>
        <v>1625</v>
      </c>
      <c r="G9" s="175">
        <f>SUM(G6:G8)</f>
        <v>1545</v>
      </c>
      <c r="H9" s="176">
        <f aca="true" t="shared" si="1" ref="H9:H15">+G9/F9*100</f>
        <v>95.07692307692308</v>
      </c>
      <c r="I9" s="175">
        <f>SUM(I6:I8)</f>
        <v>1671</v>
      </c>
      <c r="J9" s="175">
        <f>SUM(J6:J8)</f>
        <v>1645</v>
      </c>
      <c r="K9" s="176">
        <f aca="true" t="shared" si="2" ref="K9:K15">+J9/I9*100</f>
        <v>98.44404548174745</v>
      </c>
      <c r="L9" s="175">
        <f>SUM(L6:L8)</f>
        <v>1728</v>
      </c>
      <c r="M9" s="175">
        <f>SUM(M6:M8)</f>
        <v>1649</v>
      </c>
      <c r="N9" s="176">
        <f aca="true" t="shared" si="3" ref="N9:N21">+M9/L9*100</f>
        <v>95.42824074074075</v>
      </c>
    </row>
    <row r="10" spans="1:14" ht="12.75">
      <c r="A10" s="168">
        <v>4</v>
      </c>
      <c r="B10" s="181" t="s">
        <v>274</v>
      </c>
      <c r="C10" s="1">
        <v>990</v>
      </c>
      <c r="D10" s="1">
        <v>948</v>
      </c>
      <c r="E10" s="12">
        <f t="shared" si="0"/>
        <v>95.75757575757575</v>
      </c>
      <c r="F10" s="1">
        <v>1050</v>
      </c>
      <c r="G10" s="1">
        <v>1008</v>
      </c>
      <c r="H10" s="12">
        <f t="shared" si="1"/>
        <v>96</v>
      </c>
      <c r="I10" s="1">
        <v>1170</v>
      </c>
      <c r="J10" s="1">
        <v>1148</v>
      </c>
      <c r="K10" s="12">
        <f t="shared" si="2"/>
        <v>98.11965811965811</v>
      </c>
      <c r="L10" s="1">
        <v>1240</v>
      </c>
      <c r="M10" s="1">
        <v>1180</v>
      </c>
      <c r="N10" s="12">
        <f t="shared" si="3"/>
        <v>95.16129032258065</v>
      </c>
    </row>
    <row r="11" spans="1:14" ht="12.75">
      <c r="A11" s="168">
        <v>5</v>
      </c>
      <c r="B11" s="181" t="s">
        <v>275</v>
      </c>
      <c r="C11" s="1">
        <v>140</v>
      </c>
      <c r="D11" s="1">
        <v>138</v>
      </c>
      <c r="E11" s="12">
        <f t="shared" si="0"/>
        <v>98.57142857142858</v>
      </c>
      <c r="F11" s="1">
        <v>116</v>
      </c>
      <c r="G11" s="1">
        <v>114</v>
      </c>
      <c r="H11" s="12">
        <f t="shared" si="1"/>
        <v>98.27586206896551</v>
      </c>
      <c r="I11" s="1">
        <v>135</v>
      </c>
      <c r="J11" s="1">
        <v>131</v>
      </c>
      <c r="K11" s="12">
        <f t="shared" si="2"/>
        <v>97.03703703703704</v>
      </c>
      <c r="L11" s="1">
        <v>166</v>
      </c>
      <c r="M11" s="1">
        <v>162</v>
      </c>
      <c r="N11" s="12">
        <f t="shared" si="3"/>
        <v>97.59036144578313</v>
      </c>
    </row>
    <row r="12" spans="1:14" ht="12.75">
      <c r="A12" s="168">
        <v>6</v>
      </c>
      <c r="B12" s="181" t="s">
        <v>429</v>
      </c>
      <c r="C12" s="1">
        <v>95</v>
      </c>
      <c r="D12" s="1">
        <v>90</v>
      </c>
      <c r="E12" s="12">
        <f t="shared" si="0"/>
        <v>94.73684210526315</v>
      </c>
      <c r="F12" s="1">
        <v>95</v>
      </c>
      <c r="G12" s="1">
        <v>91</v>
      </c>
      <c r="H12" s="12">
        <f t="shared" si="1"/>
        <v>95.78947368421052</v>
      </c>
      <c r="I12" s="1">
        <v>93</v>
      </c>
      <c r="J12" s="1">
        <v>92</v>
      </c>
      <c r="K12" s="12">
        <f t="shared" si="2"/>
        <v>98.9247311827957</v>
      </c>
      <c r="L12" s="1">
        <v>125</v>
      </c>
      <c r="M12" s="1">
        <v>119</v>
      </c>
      <c r="N12" s="12">
        <f t="shared" si="3"/>
        <v>95.19999999999999</v>
      </c>
    </row>
    <row r="13" spans="1:14" ht="12.75">
      <c r="A13" s="168">
        <v>7</v>
      </c>
      <c r="B13" s="181" t="s">
        <v>430</v>
      </c>
      <c r="C13" s="1">
        <v>80</v>
      </c>
      <c r="D13" s="1">
        <v>76</v>
      </c>
      <c r="E13" s="12">
        <f t="shared" si="0"/>
        <v>95</v>
      </c>
      <c r="F13" s="1">
        <v>85</v>
      </c>
      <c r="G13" s="1">
        <v>85</v>
      </c>
      <c r="H13" s="12">
        <f t="shared" si="1"/>
        <v>100</v>
      </c>
      <c r="I13" s="1">
        <v>68</v>
      </c>
      <c r="J13" s="1">
        <v>68</v>
      </c>
      <c r="K13" s="12">
        <f t="shared" si="2"/>
        <v>100</v>
      </c>
      <c r="L13" s="1">
        <v>89</v>
      </c>
      <c r="M13" s="1">
        <v>86</v>
      </c>
      <c r="N13" s="12">
        <f t="shared" si="3"/>
        <v>96.62921348314607</v>
      </c>
    </row>
    <row r="14" spans="1:14" ht="12.75">
      <c r="A14" s="168">
        <v>8</v>
      </c>
      <c r="B14" s="181" t="s">
        <v>431</v>
      </c>
      <c r="C14" s="1">
        <v>197</v>
      </c>
      <c r="D14" s="1">
        <v>195</v>
      </c>
      <c r="E14" s="12">
        <f t="shared" si="0"/>
        <v>98.98477157360406</v>
      </c>
      <c r="F14" s="1">
        <v>229</v>
      </c>
      <c r="G14" s="1">
        <v>197</v>
      </c>
      <c r="H14" s="12">
        <f t="shared" si="1"/>
        <v>86.02620087336244</v>
      </c>
      <c r="I14" s="1">
        <v>219</v>
      </c>
      <c r="J14" s="1">
        <v>208</v>
      </c>
      <c r="K14" s="12">
        <f t="shared" si="2"/>
        <v>94.97716894977168</v>
      </c>
      <c r="L14" s="1">
        <v>212</v>
      </c>
      <c r="M14" s="1">
        <v>205</v>
      </c>
      <c r="N14" s="12">
        <f t="shared" si="3"/>
        <v>96.69811320754717</v>
      </c>
    </row>
    <row r="15" spans="1:14" ht="12.75">
      <c r="A15" s="844" t="s">
        <v>53</v>
      </c>
      <c r="B15" s="845"/>
      <c r="C15" s="175">
        <f>SUM(C10:C14)</f>
        <v>1502</v>
      </c>
      <c r="D15" s="175">
        <f>SUM(D10:D14)</f>
        <v>1447</v>
      </c>
      <c r="E15" s="176">
        <f>+D15/C15*100</f>
        <v>96.33821571238349</v>
      </c>
      <c r="F15" s="175">
        <f>SUM(F10:F14)</f>
        <v>1575</v>
      </c>
      <c r="G15" s="175">
        <f>SUM(G10:G14)</f>
        <v>1495</v>
      </c>
      <c r="H15" s="176">
        <f t="shared" si="1"/>
        <v>94.92063492063491</v>
      </c>
      <c r="I15" s="175">
        <f>SUM(I10:I14)</f>
        <v>1685</v>
      </c>
      <c r="J15" s="175">
        <f>SUM(J10:J14)</f>
        <v>1647</v>
      </c>
      <c r="K15" s="176">
        <f t="shared" si="2"/>
        <v>97.74480712166172</v>
      </c>
      <c r="L15" s="175">
        <f>SUM(L10:L14)</f>
        <v>1832</v>
      </c>
      <c r="M15" s="175">
        <f>SUM(M10:M14)</f>
        <v>1752</v>
      </c>
      <c r="N15" s="176">
        <f t="shared" si="3"/>
        <v>95.63318777292577</v>
      </c>
    </row>
    <row r="16" spans="1:14" ht="12.75">
      <c r="A16" s="168">
        <v>9</v>
      </c>
      <c r="B16" s="181" t="s">
        <v>432</v>
      </c>
      <c r="C16" s="503">
        <v>450</v>
      </c>
      <c r="D16" s="503">
        <v>441</v>
      </c>
      <c r="E16" s="10">
        <f aca="true" t="shared" si="4" ref="E16:E55">(D16/C16)*100</f>
        <v>98</v>
      </c>
      <c r="F16" s="503">
        <v>480</v>
      </c>
      <c r="G16" s="503">
        <v>462</v>
      </c>
      <c r="H16" s="10">
        <f aca="true" t="shared" si="5" ref="H16:H21">(G16/F16)*100</f>
        <v>96.25</v>
      </c>
      <c r="I16" s="503">
        <v>522</v>
      </c>
      <c r="J16" s="503">
        <v>518</v>
      </c>
      <c r="K16" s="10">
        <f aca="true" t="shared" si="6" ref="K16:K21">(J16/I16)*100</f>
        <v>99.23371647509579</v>
      </c>
      <c r="L16" s="503">
        <v>528</v>
      </c>
      <c r="M16" s="503">
        <v>528</v>
      </c>
      <c r="N16" s="12">
        <f t="shared" si="3"/>
        <v>100</v>
      </c>
    </row>
    <row r="17" spans="1:14" ht="12.75">
      <c r="A17" s="168">
        <v>10</v>
      </c>
      <c r="B17" s="181" t="s">
        <v>433</v>
      </c>
      <c r="C17" s="503">
        <v>70</v>
      </c>
      <c r="D17" s="503">
        <v>67</v>
      </c>
      <c r="E17" s="10">
        <f t="shared" si="4"/>
        <v>95.71428571428572</v>
      </c>
      <c r="F17" s="503">
        <v>93</v>
      </c>
      <c r="G17" s="503">
        <v>83</v>
      </c>
      <c r="H17" s="10">
        <f t="shared" si="5"/>
        <v>89.24731182795699</v>
      </c>
      <c r="I17" s="503">
        <v>106</v>
      </c>
      <c r="J17" s="503">
        <v>87</v>
      </c>
      <c r="K17" s="10">
        <f t="shared" si="6"/>
        <v>82.0754716981132</v>
      </c>
      <c r="L17" s="503">
        <v>90</v>
      </c>
      <c r="M17" s="503">
        <v>90</v>
      </c>
      <c r="N17" s="12">
        <f t="shared" si="3"/>
        <v>100</v>
      </c>
    </row>
    <row r="18" spans="1:14" ht="12.75">
      <c r="A18" s="168">
        <v>11</v>
      </c>
      <c r="B18" s="181" t="s">
        <v>434</v>
      </c>
      <c r="C18" s="503">
        <v>170</v>
      </c>
      <c r="D18" s="503">
        <v>167</v>
      </c>
      <c r="E18" s="10">
        <f t="shared" si="4"/>
        <v>98.23529411764706</v>
      </c>
      <c r="F18" s="503">
        <v>194</v>
      </c>
      <c r="G18" s="503">
        <v>177</v>
      </c>
      <c r="H18" s="10">
        <f t="shared" si="5"/>
        <v>91.23711340206185</v>
      </c>
      <c r="I18" s="503">
        <v>203</v>
      </c>
      <c r="J18" s="503">
        <v>195</v>
      </c>
      <c r="K18" s="10">
        <f t="shared" si="6"/>
        <v>96.05911330049261</v>
      </c>
      <c r="L18" s="503">
        <v>244</v>
      </c>
      <c r="M18" s="503">
        <v>228</v>
      </c>
      <c r="N18" s="12">
        <f t="shared" si="3"/>
        <v>93.44262295081968</v>
      </c>
    </row>
    <row r="19" spans="1:14" ht="12.75">
      <c r="A19" s="168">
        <v>12</v>
      </c>
      <c r="B19" s="181" t="s">
        <v>435</v>
      </c>
      <c r="C19" s="503">
        <v>169</v>
      </c>
      <c r="D19" s="503">
        <v>164</v>
      </c>
      <c r="E19" s="10">
        <f t="shared" si="4"/>
        <v>97.0414201183432</v>
      </c>
      <c r="F19" s="503">
        <v>215</v>
      </c>
      <c r="G19" s="503">
        <v>207</v>
      </c>
      <c r="H19" s="10">
        <f t="shared" si="5"/>
        <v>96.27906976744185</v>
      </c>
      <c r="I19" s="503">
        <v>240</v>
      </c>
      <c r="J19" s="503">
        <v>237</v>
      </c>
      <c r="K19" s="10">
        <f t="shared" si="6"/>
        <v>98.75</v>
      </c>
      <c r="L19" s="503">
        <v>244</v>
      </c>
      <c r="M19" s="503">
        <v>237</v>
      </c>
      <c r="N19" s="12">
        <f t="shared" si="3"/>
        <v>97.1311475409836</v>
      </c>
    </row>
    <row r="20" spans="1:14" ht="12" customHeight="1">
      <c r="A20" s="168">
        <v>13</v>
      </c>
      <c r="B20" s="181" t="s">
        <v>436</v>
      </c>
      <c r="C20" s="503">
        <v>115</v>
      </c>
      <c r="D20" s="503">
        <v>106</v>
      </c>
      <c r="E20" s="10">
        <f t="shared" si="4"/>
        <v>92.17391304347827</v>
      </c>
      <c r="F20" s="503">
        <v>110</v>
      </c>
      <c r="G20" s="503">
        <v>110</v>
      </c>
      <c r="H20" s="10">
        <f t="shared" si="5"/>
        <v>100</v>
      </c>
      <c r="I20" s="503">
        <v>139</v>
      </c>
      <c r="J20" s="503">
        <v>131</v>
      </c>
      <c r="K20" s="10">
        <f t="shared" si="6"/>
        <v>94.24460431654677</v>
      </c>
      <c r="L20" s="503">
        <v>159</v>
      </c>
      <c r="M20" s="503">
        <v>159</v>
      </c>
      <c r="N20" s="12">
        <f t="shared" si="3"/>
        <v>100</v>
      </c>
    </row>
    <row r="21" spans="1:14" ht="12" customHeight="1">
      <c r="A21" s="168">
        <v>14</v>
      </c>
      <c r="B21" s="181" t="s">
        <v>437</v>
      </c>
      <c r="C21" s="503">
        <v>66</v>
      </c>
      <c r="D21" s="503">
        <v>62</v>
      </c>
      <c r="E21" s="10">
        <f t="shared" si="4"/>
        <v>93.93939393939394</v>
      </c>
      <c r="F21" s="503">
        <v>66</v>
      </c>
      <c r="G21" s="503">
        <v>56</v>
      </c>
      <c r="H21" s="10">
        <f t="shared" si="5"/>
        <v>84.84848484848484</v>
      </c>
      <c r="I21" s="503">
        <v>70</v>
      </c>
      <c r="J21" s="503">
        <v>67</v>
      </c>
      <c r="K21" s="10">
        <f t="shared" si="6"/>
        <v>95.71428571428572</v>
      </c>
      <c r="L21" s="503">
        <v>110</v>
      </c>
      <c r="M21" s="503">
        <v>91</v>
      </c>
      <c r="N21" s="12">
        <f t="shared" si="3"/>
        <v>82.72727272727273</v>
      </c>
    </row>
    <row r="22" spans="1:24" ht="12.75">
      <c r="A22" s="844" t="s">
        <v>54</v>
      </c>
      <c r="B22" s="845"/>
      <c r="C22" s="175">
        <f>SUM(C16:C21)</f>
        <v>1040</v>
      </c>
      <c r="D22" s="175">
        <f>SUM(D16:D21)</f>
        <v>1007</v>
      </c>
      <c r="E22" s="176">
        <f>+D22/C22*100</f>
        <v>96.82692307692308</v>
      </c>
      <c r="F22" s="175">
        <f>SUM(F16:F21)</f>
        <v>1158</v>
      </c>
      <c r="G22" s="175">
        <f>SUM(G16:G21)</f>
        <v>1095</v>
      </c>
      <c r="H22" s="176">
        <f>+G22/F22*100</f>
        <v>94.55958549222798</v>
      </c>
      <c r="I22" s="175">
        <f>SUM(I16:I21)</f>
        <v>1280</v>
      </c>
      <c r="J22" s="175">
        <f>SUM(J16:J21)</f>
        <v>1235</v>
      </c>
      <c r="K22" s="176">
        <f>+J22/I22*100</f>
        <v>96.484375</v>
      </c>
      <c r="L22" s="175">
        <f>SUM(L16:L21)</f>
        <v>1375</v>
      </c>
      <c r="M22" s="175">
        <f>SUM(M16:M21)</f>
        <v>1333</v>
      </c>
      <c r="N22" s="176">
        <f>+M22/L22*100</f>
        <v>96.94545454545455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14" ht="12.75">
      <c r="A23" s="168">
        <v>15</v>
      </c>
      <c r="B23" s="181" t="s">
        <v>438</v>
      </c>
      <c r="C23" s="1">
        <v>152</v>
      </c>
      <c r="D23" s="1">
        <v>148</v>
      </c>
      <c r="E23" s="10">
        <f t="shared" si="4"/>
        <v>97.36842105263158</v>
      </c>
      <c r="F23" s="1">
        <v>158</v>
      </c>
      <c r="G23" s="1">
        <v>158</v>
      </c>
      <c r="H23" s="10">
        <f aca="true" t="shared" si="7" ref="H23:H30">(G23/F23)*100</f>
        <v>100</v>
      </c>
      <c r="I23" s="1">
        <v>183</v>
      </c>
      <c r="J23" s="1">
        <v>183</v>
      </c>
      <c r="K23" s="10">
        <f aca="true" t="shared" si="8" ref="K23:K30">(J23/I23)*100</f>
        <v>100</v>
      </c>
      <c r="L23" s="1">
        <v>186</v>
      </c>
      <c r="M23" s="1">
        <v>181</v>
      </c>
      <c r="N23" s="12">
        <f aca="true" t="shared" si="9" ref="N23:N29">+M23/L23*100</f>
        <v>97.31182795698925</v>
      </c>
    </row>
    <row r="24" spans="1:14" ht="12.75">
      <c r="A24" s="168">
        <v>16</v>
      </c>
      <c r="B24" s="181" t="s">
        <v>439</v>
      </c>
      <c r="C24" s="1">
        <v>118</v>
      </c>
      <c r="D24" s="1">
        <v>117</v>
      </c>
      <c r="E24" s="10">
        <f t="shared" si="4"/>
        <v>99.15254237288136</v>
      </c>
      <c r="F24" s="1">
        <v>132</v>
      </c>
      <c r="G24" s="1">
        <v>130</v>
      </c>
      <c r="H24" s="10">
        <f t="shared" si="7"/>
        <v>98.48484848484848</v>
      </c>
      <c r="I24" s="1">
        <v>154</v>
      </c>
      <c r="J24" s="1">
        <v>153</v>
      </c>
      <c r="K24" s="10">
        <f t="shared" si="8"/>
        <v>99.35064935064936</v>
      </c>
      <c r="L24" s="1">
        <v>202</v>
      </c>
      <c r="M24" s="1">
        <v>202</v>
      </c>
      <c r="N24" s="12">
        <f t="shared" si="9"/>
        <v>100</v>
      </c>
    </row>
    <row r="25" spans="1:14" ht="12.75">
      <c r="A25" s="168">
        <v>17</v>
      </c>
      <c r="B25" s="181" t="s">
        <v>440</v>
      </c>
      <c r="C25" s="1">
        <v>447</v>
      </c>
      <c r="D25" s="1">
        <v>446</v>
      </c>
      <c r="E25" s="10">
        <f t="shared" si="4"/>
        <v>99.77628635346755</v>
      </c>
      <c r="F25" s="1">
        <v>442</v>
      </c>
      <c r="G25" s="1">
        <v>441</v>
      </c>
      <c r="H25" s="10">
        <f t="shared" si="7"/>
        <v>99.77375565610859</v>
      </c>
      <c r="I25" s="1">
        <v>502</v>
      </c>
      <c r="J25" s="1">
        <v>502</v>
      </c>
      <c r="K25" s="10">
        <f t="shared" si="8"/>
        <v>100</v>
      </c>
      <c r="L25" s="1">
        <v>526</v>
      </c>
      <c r="M25" s="1">
        <v>523</v>
      </c>
      <c r="N25" s="12">
        <f t="shared" si="9"/>
        <v>99.42965779467681</v>
      </c>
    </row>
    <row r="26" spans="1:14" ht="12.75">
      <c r="A26" s="168">
        <v>18</v>
      </c>
      <c r="B26" s="181" t="s">
        <v>305</v>
      </c>
      <c r="C26" s="1">
        <v>214</v>
      </c>
      <c r="D26" s="1">
        <v>214</v>
      </c>
      <c r="E26" s="10">
        <f t="shared" si="4"/>
        <v>100</v>
      </c>
      <c r="F26" s="1">
        <v>202</v>
      </c>
      <c r="G26" s="1">
        <v>202</v>
      </c>
      <c r="H26" s="10">
        <f t="shared" si="7"/>
        <v>100</v>
      </c>
      <c r="I26" s="1">
        <v>249</v>
      </c>
      <c r="J26" s="1">
        <v>249</v>
      </c>
      <c r="K26" s="10">
        <f t="shared" si="8"/>
        <v>100</v>
      </c>
      <c r="L26" s="1">
        <v>240</v>
      </c>
      <c r="M26" s="1">
        <v>240</v>
      </c>
      <c r="N26" s="12">
        <f t="shared" si="9"/>
        <v>100</v>
      </c>
    </row>
    <row r="27" spans="1:14" ht="12.75">
      <c r="A27" s="168">
        <v>19</v>
      </c>
      <c r="B27" s="181" t="s">
        <v>441</v>
      </c>
      <c r="C27" s="1">
        <v>263</v>
      </c>
      <c r="D27" s="1">
        <v>261</v>
      </c>
      <c r="E27" s="10">
        <f t="shared" si="4"/>
        <v>99.23954372623575</v>
      </c>
      <c r="F27" s="1">
        <v>291</v>
      </c>
      <c r="G27" s="1">
        <v>286</v>
      </c>
      <c r="H27" s="10">
        <f t="shared" si="7"/>
        <v>98.28178694158075</v>
      </c>
      <c r="I27" s="1">
        <v>255</v>
      </c>
      <c r="J27" s="1">
        <v>254</v>
      </c>
      <c r="K27" s="10">
        <f t="shared" si="8"/>
        <v>99.6078431372549</v>
      </c>
      <c r="L27" s="1">
        <v>265</v>
      </c>
      <c r="M27" s="1">
        <v>265</v>
      </c>
      <c r="N27" s="12">
        <f t="shared" si="9"/>
        <v>100</v>
      </c>
    </row>
    <row r="28" spans="1:14" ht="12.75">
      <c r="A28" s="168">
        <v>20</v>
      </c>
      <c r="B28" s="181" t="s">
        <v>442</v>
      </c>
      <c r="C28" s="1">
        <v>105</v>
      </c>
      <c r="D28" s="1">
        <v>102</v>
      </c>
      <c r="E28" s="10">
        <f t="shared" si="4"/>
        <v>97.14285714285714</v>
      </c>
      <c r="F28" s="1">
        <v>106</v>
      </c>
      <c r="G28" s="1">
        <v>105</v>
      </c>
      <c r="H28" s="10">
        <f t="shared" si="7"/>
        <v>99.05660377358491</v>
      </c>
      <c r="I28" s="1">
        <v>97</v>
      </c>
      <c r="J28" s="1">
        <v>97</v>
      </c>
      <c r="K28" s="10">
        <f t="shared" si="8"/>
        <v>100</v>
      </c>
      <c r="L28" s="1">
        <v>99</v>
      </c>
      <c r="M28" s="1">
        <v>99</v>
      </c>
      <c r="N28" s="12">
        <f t="shared" si="9"/>
        <v>100</v>
      </c>
    </row>
    <row r="29" spans="1:14" ht="12.75">
      <c r="A29" s="168">
        <v>21</v>
      </c>
      <c r="B29" s="181" t="s">
        <v>283</v>
      </c>
      <c r="C29" s="1">
        <v>1164</v>
      </c>
      <c r="D29" s="1">
        <v>1129</v>
      </c>
      <c r="E29" s="10">
        <f t="shared" si="4"/>
        <v>96.99312714776632</v>
      </c>
      <c r="F29" s="1">
        <v>1110</v>
      </c>
      <c r="G29" s="1">
        <v>1096</v>
      </c>
      <c r="H29" s="10">
        <f t="shared" si="7"/>
        <v>98.73873873873875</v>
      </c>
      <c r="I29" s="1">
        <v>1122</v>
      </c>
      <c r="J29" s="1">
        <v>1112</v>
      </c>
      <c r="K29" s="10">
        <f t="shared" si="8"/>
        <v>99.10873440285205</v>
      </c>
      <c r="L29" s="1">
        <v>1071</v>
      </c>
      <c r="M29" s="1">
        <v>1031</v>
      </c>
      <c r="N29" s="12">
        <f t="shared" si="9"/>
        <v>96.26517273576097</v>
      </c>
    </row>
    <row r="30" spans="1:14" ht="12.75">
      <c r="A30" s="168">
        <v>22</v>
      </c>
      <c r="B30" s="181" t="s">
        <v>443</v>
      </c>
      <c r="C30" s="1">
        <v>60</v>
      </c>
      <c r="D30" s="1">
        <v>60</v>
      </c>
      <c r="E30" s="10">
        <f t="shared" si="4"/>
        <v>100</v>
      </c>
      <c r="F30" s="1">
        <v>66</v>
      </c>
      <c r="G30" s="1">
        <v>66</v>
      </c>
      <c r="H30" s="10">
        <f t="shared" si="7"/>
        <v>100</v>
      </c>
      <c r="I30" s="1">
        <v>77</v>
      </c>
      <c r="J30" s="1">
        <v>77</v>
      </c>
      <c r="K30" s="10">
        <f t="shared" si="8"/>
        <v>100</v>
      </c>
      <c r="L30" s="1">
        <v>104</v>
      </c>
      <c r="M30" s="1">
        <v>104</v>
      </c>
      <c r="N30" s="12">
        <f>+M30/L30*100</f>
        <v>100</v>
      </c>
    </row>
    <row r="31" spans="1:14" ht="12.75">
      <c r="A31" s="844" t="s">
        <v>55</v>
      </c>
      <c r="B31" s="845"/>
      <c r="C31" s="175">
        <f>SUM(C23:C30)</f>
        <v>2523</v>
      </c>
      <c r="D31" s="175">
        <f>SUM(D23:D30)</f>
        <v>2477</v>
      </c>
      <c r="E31" s="176">
        <f>+D31/C31*100</f>
        <v>98.17677368212445</v>
      </c>
      <c r="F31" s="175">
        <f>SUM(F23:F30)</f>
        <v>2507</v>
      </c>
      <c r="G31" s="175">
        <f>SUM(G23:G30)</f>
        <v>2484</v>
      </c>
      <c r="H31" s="176">
        <f>+G31/F31*100</f>
        <v>99.08256880733946</v>
      </c>
      <c r="I31" s="175">
        <f>SUM(I23:I30)</f>
        <v>2639</v>
      </c>
      <c r="J31" s="175">
        <f>SUM(J23:J30)</f>
        <v>2627</v>
      </c>
      <c r="K31" s="176">
        <f>+J31/I31*100</f>
        <v>99.545282303903</v>
      </c>
      <c r="L31" s="175">
        <f>SUM(L23:L30)</f>
        <v>2693</v>
      </c>
      <c r="M31" s="175">
        <f>SUM(M23:M30)</f>
        <v>2645</v>
      </c>
      <c r="N31" s="176">
        <f aca="true" t="shared" si="10" ref="N31:N47">+M31/L31*100</f>
        <v>98.21760118826587</v>
      </c>
    </row>
    <row r="32" spans="1:14" ht="12.75">
      <c r="A32" s="168">
        <v>23</v>
      </c>
      <c r="B32" s="72" t="s">
        <v>278</v>
      </c>
      <c r="C32" s="1">
        <v>647</v>
      </c>
      <c r="D32" s="1">
        <v>636</v>
      </c>
      <c r="E32" s="10">
        <f t="shared" si="4"/>
        <v>98.2998454404946</v>
      </c>
      <c r="F32" s="1">
        <v>620</v>
      </c>
      <c r="G32" s="1">
        <v>606</v>
      </c>
      <c r="H32" s="10">
        <f>(G32/F32)*100</f>
        <v>97.74193548387096</v>
      </c>
      <c r="I32" s="1">
        <v>700</v>
      </c>
      <c r="J32" s="1">
        <v>679</v>
      </c>
      <c r="K32" s="10">
        <f>(J32/I32)*100</f>
        <v>97</v>
      </c>
      <c r="L32" s="1">
        <v>870</v>
      </c>
      <c r="M32" s="1">
        <v>847</v>
      </c>
      <c r="N32" s="12">
        <f t="shared" si="10"/>
        <v>97.35632183908046</v>
      </c>
    </row>
    <row r="33" spans="1:14" ht="12.75">
      <c r="A33" s="168">
        <v>24</v>
      </c>
      <c r="B33" s="72" t="s">
        <v>444</v>
      </c>
      <c r="C33" s="1">
        <v>222</v>
      </c>
      <c r="D33" s="1">
        <v>222</v>
      </c>
      <c r="E33" s="10">
        <f t="shared" si="4"/>
        <v>100</v>
      </c>
      <c r="F33" s="1">
        <v>232</v>
      </c>
      <c r="G33" s="1">
        <v>194</v>
      </c>
      <c r="H33" s="10">
        <f>(G33/F33)*100</f>
        <v>83.62068965517241</v>
      </c>
      <c r="I33" s="1">
        <v>226</v>
      </c>
      <c r="J33" s="1">
        <v>218</v>
      </c>
      <c r="K33" s="10">
        <f>(J33/I33)*100</f>
        <v>96.46017699115043</v>
      </c>
      <c r="L33" s="1">
        <v>258</v>
      </c>
      <c r="M33" s="1">
        <v>258</v>
      </c>
      <c r="N33" s="12">
        <f t="shared" si="10"/>
        <v>100</v>
      </c>
    </row>
    <row r="34" spans="1:14" ht="12.75">
      <c r="A34" s="168">
        <v>25</v>
      </c>
      <c r="B34" s="72" t="s">
        <v>445</v>
      </c>
      <c r="C34" s="1">
        <v>305</v>
      </c>
      <c r="D34" s="1">
        <v>294</v>
      </c>
      <c r="E34" s="10">
        <f t="shared" si="4"/>
        <v>96.39344262295081</v>
      </c>
      <c r="F34" s="1">
        <v>334</v>
      </c>
      <c r="G34" s="1">
        <v>326</v>
      </c>
      <c r="H34" s="10">
        <f>(G34/F34)*100</f>
        <v>97.60479041916167</v>
      </c>
      <c r="I34" s="1">
        <v>372</v>
      </c>
      <c r="J34" s="1">
        <v>372</v>
      </c>
      <c r="K34" s="10">
        <f>(J34/I34)*100</f>
        <v>100</v>
      </c>
      <c r="L34" s="1">
        <v>493</v>
      </c>
      <c r="M34" s="1">
        <v>491</v>
      </c>
      <c r="N34" s="12">
        <f t="shared" si="10"/>
        <v>99.59432048681542</v>
      </c>
    </row>
    <row r="35" spans="1:14" ht="12.75">
      <c r="A35" s="211">
        <v>26</v>
      </c>
      <c r="B35" s="72" t="s">
        <v>446</v>
      </c>
      <c r="C35" s="1">
        <v>203</v>
      </c>
      <c r="D35" s="1">
        <v>188</v>
      </c>
      <c r="E35" s="10">
        <f t="shared" si="4"/>
        <v>92.61083743842364</v>
      </c>
      <c r="F35" s="1">
        <v>196</v>
      </c>
      <c r="G35" s="1">
        <v>196</v>
      </c>
      <c r="H35" s="10">
        <f>(G35/F35)*100</f>
        <v>100</v>
      </c>
      <c r="I35" s="1">
        <v>228</v>
      </c>
      <c r="J35" s="1">
        <v>228</v>
      </c>
      <c r="K35" s="10">
        <f>(J35/I35)*100</f>
        <v>100</v>
      </c>
      <c r="L35" s="1">
        <v>269</v>
      </c>
      <c r="M35" s="1">
        <v>269</v>
      </c>
      <c r="N35" s="12">
        <f t="shared" si="10"/>
        <v>100</v>
      </c>
    </row>
    <row r="36" spans="1:14" ht="12.75">
      <c r="A36" s="844" t="s">
        <v>56</v>
      </c>
      <c r="B36" s="845"/>
      <c r="C36" s="175">
        <f>SUM(C32:C35)</f>
        <v>1377</v>
      </c>
      <c r="D36" s="175">
        <f>SUM(D32:D35)</f>
        <v>1340</v>
      </c>
      <c r="E36" s="176">
        <f>+D36/C36*100</f>
        <v>97.31299927378359</v>
      </c>
      <c r="F36" s="175">
        <f>SUM(F32:F35)</f>
        <v>1382</v>
      </c>
      <c r="G36" s="175">
        <f>SUM(G32:G35)</f>
        <v>1322</v>
      </c>
      <c r="H36" s="176">
        <f>+G36/F36*100</f>
        <v>95.65846599131693</v>
      </c>
      <c r="I36" s="175">
        <f>SUM(I32:I35)</f>
        <v>1526</v>
      </c>
      <c r="J36" s="175">
        <f>SUM(J32:J35)</f>
        <v>1497</v>
      </c>
      <c r="K36" s="176">
        <f>+J36/I36*100</f>
        <v>98.09960681520315</v>
      </c>
      <c r="L36" s="175">
        <f>SUM(L32:L35)</f>
        <v>1890</v>
      </c>
      <c r="M36" s="175">
        <f>SUM(M32:M35)</f>
        <v>1865</v>
      </c>
      <c r="N36" s="176">
        <f t="shared" si="10"/>
        <v>98.67724867724867</v>
      </c>
    </row>
    <row r="37" spans="1:14" ht="12.75">
      <c r="A37" s="168">
        <v>27</v>
      </c>
      <c r="B37" s="181" t="s">
        <v>447</v>
      </c>
      <c r="C37" s="32">
        <v>107</v>
      </c>
      <c r="D37" s="32">
        <v>102</v>
      </c>
      <c r="E37" s="10">
        <f t="shared" si="4"/>
        <v>95.32710280373831</v>
      </c>
      <c r="F37" s="32">
        <v>117</v>
      </c>
      <c r="G37" s="32">
        <v>114</v>
      </c>
      <c r="H37" s="10">
        <f aca="true" t="shared" si="11" ref="H37:H47">(G37/F37)*100</f>
        <v>97.43589743589743</v>
      </c>
      <c r="I37" s="32">
        <v>108</v>
      </c>
      <c r="J37" s="32">
        <v>106</v>
      </c>
      <c r="K37" s="10">
        <f aca="true" t="shared" si="12" ref="K37:K47">(J37/I37)*100</f>
        <v>98.14814814814815</v>
      </c>
      <c r="L37" s="32">
        <v>118</v>
      </c>
      <c r="M37" s="32">
        <v>117</v>
      </c>
      <c r="N37" s="12">
        <f t="shared" si="10"/>
        <v>99.15254237288136</v>
      </c>
    </row>
    <row r="38" spans="1:14" ht="12.75">
      <c r="A38" s="168">
        <v>28</v>
      </c>
      <c r="B38" s="181" t="s">
        <v>448</v>
      </c>
      <c r="C38" s="32">
        <v>444</v>
      </c>
      <c r="D38" s="32">
        <v>426</v>
      </c>
      <c r="E38" s="10">
        <f t="shared" si="4"/>
        <v>95.94594594594594</v>
      </c>
      <c r="F38" s="32">
        <v>452</v>
      </c>
      <c r="G38" s="32">
        <v>431</v>
      </c>
      <c r="H38" s="10">
        <f t="shared" si="11"/>
        <v>95.35398230088495</v>
      </c>
      <c r="I38" s="32">
        <v>557</v>
      </c>
      <c r="J38" s="32">
        <v>552</v>
      </c>
      <c r="K38" s="10">
        <f t="shared" si="12"/>
        <v>99.10233393177738</v>
      </c>
      <c r="L38" s="32">
        <v>536</v>
      </c>
      <c r="M38" s="32">
        <v>531</v>
      </c>
      <c r="N38" s="12">
        <f t="shared" si="10"/>
        <v>99.06716417910447</v>
      </c>
    </row>
    <row r="39" spans="1:14" ht="12.75">
      <c r="A39" s="168">
        <v>29</v>
      </c>
      <c r="B39" s="181" t="s">
        <v>449</v>
      </c>
      <c r="C39" s="32">
        <v>122</v>
      </c>
      <c r="D39" s="32">
        <v>104</v>
      </c>
      <c r="E39" s="10">
        <f t="shared" si="4"/>
        <v>85.24590163934425</v>
      </c>
      <c r="F39" s="32">
        <v>130</v>
      </c>
      <c r="G39" s="32">
        <v>102</v>
      </c>
      <c r="H39" s="10">
        <f t="shared" si="11"/>
        <v>78.46153846153847</v>
      </c>
      <c r="I39" s="32">
        <v>142</v>
      </c>
      <c r="J39" s="32">
        <v>141</v>
      </c>
      <c r="K39" s="10">
        <f t="shared" si="12"/>
        <v>99.29577464788733</v>
      </c>
      <c r="L39" s="32">
        <v>119</v>
      </c>
      <c r="M39" s="32">
        <v>118</v>
      </c>
      <c r="N39" s="12">
        <f t="shared" si="10"/>
        <v>99.15966386554622</v>
      </c>
    </row>
    <row r="40" spans="1:14" ht="12.75">
      <c r="A40" s="168">
        <v>30</v>
      </c>
      <c r="B40" s="181" t="s">
        <v>450</v>
      </c>
      <c r="C40" s="32">
        <v>338</v>
      </c>
      <c r="D40" s="32">
        <v>334</v>
      </c>
      <c r="E40" s="10">
        <f t="shared" si="4"/>
        <v>98.81656804733728</v>
      </c>
      <c r="F40" s="32">
        <v>387</v>
      </c>
      <c r="G40" s="32">
        <v>381</v>
      </c>
      <c r="H40" s="10">
        <f t="shared" si="11"/>
        <v>98.44961240310077</v>
      </c>
      <c r="I40" s="32">
        <v>358</v>
      </c>
      <c r="J40" s="32">
        <v>358</v>
      </c>
      <c r="K40" s="10">
        <f t="shared" si="12"/>
        <v>100</v>
      </c>
      <c r="L40" s="32">
        <v>360</v>
      </c>
      <c r="M40" s="32">
        <v>354</v>
      </c>
      <c r="N40" s="12">
        <f t="shared" si="10"/>
        <v>98.33333333333333</v>
      </c>
    </row>
    <row r="41" spans="1:14" ht="12.75">
      <c r="A41" s="168">
        <v>31</v>
      </c>
      <c r="B41" s="181" t="s">
        <v>451</v>
      </c>
      <c r="C41" s="32">
        <v>165</v>
      </c>
      <c r="D41" s="32">
        <v>160</v>
      </c>
      <c r="E41" s="10">
        <f t="shared" si="4"/>
        <v>96.96969696969697</v>
      </c>
      <c r="F41" s="32">
        <v>139</v>
      </c>
      <c r="G41" s="32">
        <v>134</v>
      </c>
      <c r="H41" s="10">
        <f t="shared" si="11"/>
        <v>96.40287769784173</v>
      </c>
      <c r="I41" s="32">
        <v>132</v>
      </c>
      <c r="J41" s="32">
        <v>130</v>
      </c>
      <c r="K41" s="10">
        <f t="shared" si="12"/>
        <v>98.48484848484848</v>
      </c>
      <c r="L41" s="32">
        <v>148</v>
      </c>
      <c r="M41" s="32">
        <v>146</v>
      </c>
      <c r="N41" s="12">
        <f t="shared" si="10"/>
        <v>98.64864864864865</v>
      </c>
    </row>
    <row r="42" spans="1:14" ht="12.75">
      <c r="A42" s="168">
        <v>32</v>
      </c>
      <c r="B42" s="181" t="s">
        <v>279</v>
      </c>
      <c r="C42" s="32">
        <v>4034</v>
      </c>
      <c r="D42" s="32">
        <v>3811</v>
      </c>
      <c r="E42" s="10">
        <f t="shared" si="4"/>
        <v>94.4719881011403</v>
      </c>
      <c r="F42" s="32">
        <v>4210</v>
      </c>
      <c r="G42" s="32">
        <v>4001</v>
      </c>
      <c r="H42" s="10">
        <f t="shared" si="11"/>
        <v>95.03562945368171</v>
      </c>
      <c r="I42" s="32">
        <v>3897</v>
      </c>
      <c r="J42" s="32">
        <v>3629</v>
      </c>
      <c r="K42" s="10">
        <f t="shared" si="12"/>
        <v>93.12291506286887</v>
      </c>
      <c r="L42" s="32">
        <v>3220</v>
      </c>
      <c r="M42" s="32">
        <v>3118</v>
      </c>
      <c r="N42" s="12">
        <f t="shared" si="10"/>
        <v>96.83229813664596</v>
      </c>
    </row>
    <row r="43" spans="1:14" ht="12.75">
      <c r="A43" s="168">
        <v>33</v>
      </c>
      <c r="B43" s="181" t="s">
        <v>452</v>
      </c>
      <c r="C43" s="32">
        <v>132</v>
      </c>
      <c r="D43" s="32">
        <v>127</v>
      </c>
      <c r="E43" s="10">
        <f t="shared" si="4"/>
        <v>96.21212121212122</v>
      </c>
      <c r="F43" s="32">
        <v>151</v>
      </c>
      <c r="G43" s="32">
        <v>144</v>
      </c>
      <c r="H43" s="10">
        <f t="shared" si="11"/>
        <v>95.36423841059603</v>
      </c>
      <c r="I43" s="32">
        <v>147</v>
      </c>
      <c r="J43" s="32">
        <v>147</v>
      </c>
      <c r="K43" s="10">
        <f t="shared" si="12"/>
        <v>100</v>
      </c>
      <c r="L43" s="32">
        <v>177</v>
      </c>
      <c r="M43" s="32">
        <v>176</v>
      </c>
      <c r="N43" s="12">
        <f t="shared" si="10"/>
        <v>99.43502824858757</v>
      </c>
    </row>
    <row r="44" spans="1:14" ht="12.75">
      <c r="A44" s="168">
        <v>35</v>
      </c>
      <c r="B44" s="181" t="s">
        <v>453</v>
      </c>
      <c r="C44" s="32">
        <v>261</v>
      </c>
      <c r="D44" s="32">
        <v>257</v>
      </c>
      <c r="E44" s="10">
        <f t="shared" si="4"/>
        <v>98.46743295019157</v>
      </c>
      <c r="F44" s="32">
        <v>268</v>
      </c>
      <c r="G44" s="32">
        <v>260</v>
      </c>
      <c r="H44" s="10">
        <f t="shared" si="11"/>
        <v>97.01492537313433</v>
      </c>
      <c r="I44" s="32">
        <v>287</v>
      </c>
      <c r="J44" s="32">
        <v>287</v>
      </c>
      <c r="K44" s="10">
        <f t="shared" si="12"/>
        <v>100</v>
      </c>
      <c r="L44" s="32">
        <v>170</v>
      </c>
      <c r="M44" s="32">
        <v>160</v>
      </c>
      <c r="N44" s="12">
        <f t="shared" si="10"/>
        <v>94.11764705882352</v>
      </c>
    </row>
    <row r="45" spans="1:14" ht="12.75">
      <c r="A45" s="168">
        <v>36</v>
      </c>
      <c r="B45" s="181" t="s">
        <v>284</v>
      </c>
      <c r="C45" s="32">
        <v>120</v>
      </c>
      <c r="D45" s="32">
        <v>116</v>
      </c>
      <c r="E45" s="10">
        <f t="shared" si="4"/>
        <v>96.66666666666667</v>
      </c>
      <c r="F45" s="32">
        <v>120</v>
      </c>
      <c r="G45" s="32">
        <v>115</v>
      </c>
      <c r="H45" s="10">
        <f t="shared" si="11"/>
        <v>95.83333333333334</v>
      </c>
      <c r="I45" s="32">
        <v>136</v>
      </c>
      <c r="J45" s="32">
        <v>136</v>
      </c>
      <c r="K45" s="10">
        <f t="shared" si="12"/>
        <v>100</v>
      </c>
      <c r="L45" s="32">
        <v>142</v>
      </c>
      <c r="M45" s="32">
        <v>132</v>
      </c>
      <c r="N45" s="12">
        <f t="shared" si="10"/>
        <v>92.95774647887323</v>
      </c>
    </row>
    <row r="46" spans="1:14" ht="12.75">
      <c r="A46" s="168">
        <v>37</v>
      </c>
      <c r="B46" s="181" t="s">
        <v>454</v>
      </c>
      <c r="C46" s="32">
        <v>370</v>
      </c>
      <c r="D46" s="32">
        <v>352</v>
      </c>
      <c r="E46" s="10">
        <f t="shared" si="4"/>
        <v>95.13513513513514</v>
      </c>
      <c r="F46" s="32">
        <v>413</v>
      </c>
      <c r="G46" s="32">
        <v>395</v>
      </c>
      <c r="H46" s="10">
        <f t="shared" si="11"/>
        <v>95.64164648910412</v>
      </c>
      <c r="I46" s="32">
        <v>409</v>
      </c>
      <c r="J46" s="32">
        <v>407</v>
      </c>
      <c r="K46" s="10">
        <f t="shared" si="12"/>
        <v>99.51100244498777</v>
      </c>
      <c r="L46" s="32">
        <v>402</v>
      </c>
      <c r="M46" s="32">
        <v>382</v>
      </c>
      <c r="N46" s="12">
        <f t="shared" si="10"/>
        <v>95.02487562189054</v>
      </c>
    </row>
    <row r="47" spans="1:14" ht="12.75">
      <c r="A47" s="168">
        <v>38</v>
      </c>
      <c r="B47" s="181" t="s">
        <v>455</v>
      </c>
      <c r="C47" s="32">
        <v>254</v>
      </c>
      <c r="D47" s="32">
        <v>253</v>
      </c>
      <c r="E47" s="10">
        <f t="shared" si="4"/>
        <v>99.60629921259843</v>
      </c>
      <c r="F47" s="32">
        <v>260</v>
      </c>
      <c r="G47" s="32">
        <v>236</v>
      </c>
      <c r="H47" s="10">
        <f t="shared" si="11"/>
        <v>90.76923076923077</v>
      </c>
      <c r="I47" s="32">
        <v>250</v>
      </c>
      <c r="J47" s="32">
        <v>249</v>
      </c>
      <c r="K47" s="10">
        <f t="shared" si="12"/>
        <v>99.6</v>
      </c>
      <c r="L47" s="32">
        <v>301</v>
      </c>
      <c r="M47" s="32">
        <v>297</v>
      </c>
      <c r="N47" s="12">
        <f t="shared" si="10"/>
        <v>98.67109634551495</v>
      </c>
    </row>
    <row r="48" spans="1:14" ht="12.75">
      <c r="A48" s="844" t="s">
        <v>57</v>
      </c>
      <c r="B48" s="845"/>
      <c r="C48" s="175">
        <f>SUM(C37:C47)</f>
        <v>6347</v>
      </c>
      <c r="D48" s="175">
        <f>SUM(D37:D47)</f>
        <v>6042</v>
      </c>
      <c r="E48" s="176">
        <f>+D48/C48*100</f>
        <v>95.19458011659052</v>
      </c>
      <c r="F48" s="175">
        <f>SUM(F37:F47)</f>
        <v>6647</v>
      </c>
      <c r="G48" s="175">
        <f>SUM(G37:G47)</f>
        <v>6313</v>
      </c>
      <c r="H48" s="176">
        <f>+G48/F48*100</f>
        <v>94.97517677147586</v>
      </c>
      <c r="I48" s="175">
        <f>SUM(I37:I47)</f>
        <v>6423</v>
      </c>
      <c r="J48" s="175">
        <f>SUM(J37:J47)</f>
        <v>6142</v>
      </c>
      <c r="K48" s="176">
        <f>+J48/I48*100</f>
        <v>95.62509730655458</v>
      </c>
      <c r="L48" s="175">
        <f>SUM(L37:L47)</f>
        <v>5693</v>
      </c>
      <c r="M48" s="175">
        <f>SUM(M37:M47)</f>
        <v>5531</v>
      </c>
      <c r="N48" s="176">
        <f>+M48/L48*100</f>
        <v>97.15440014052345</v>
      </c>
    </row>
    <row r="49" spans="1:14" ht="12.75">
      <c r="A49" s="168">
        <v>39</v>
      </c>
      <c r="B49" s="157" t="s">
        <v>456</v>
      </c>
      <c r="C49" s="8">
        <v>446</v>
      </c>
      <c r="D49" s="8">
        <v>446</v>
      </c>
      <c r="E49" s="10">
        <f t="shared" si="4"/>
        <v>100</v>
      </c>
      <c r="F49" s="8">
        <v>415</v>
      </c>
      <c r="G49" s="8">
        <v>401</v>
      </c>
      <c r="H49" s="10">
        <f aca="true" t="shared" si="13" ref="H49:H55">(G49/F49)*100</f>
        <v>96.62650602409639</v>
      </c>
      <c r="I49" s="8">
        <v>452</v>
      </c>
      <c r="J49" s="8">
        <v>451</v>
      </c>
      <c r="K49" s="10">
        <f aca="true" t="shared" si="14" ref="K49:K55">(J49/I49)*100</f>
        <v>99.77876106194691</v>
      </c>
      <c r="L49" s="8">
        <v>437</v>
      </c>
      <c r="M49" s="8">
        <v>372</v>
      </c>
      <c r="N49" s="12">
        <f aca="true" t="shared" si="15" ref="N49:N55">+M49/L49*100</f>
        <v>85.1258581235698</v>
      </c>
    </row>
    <row r="50" spans="1:14" ht="12.75">
      <c r="A50" s="168">
        <v>40</v>
      </c>
      <c r="B50" s="181" t="s">
        <v>459</v>
      </c>
      <c r="C50" s="8">
        <v>549</v>
      </c>
      <c r="D50" s="8">
        <v>530</v>
      </c>
      <c r="E50" s="10">
        <f t="shared" si="4"/>
        <v>96.53916211293262</v>
      </c>
      <c r="F50" s="8">
        <v>549</v>
      </c>
      <c r="G50" s="8">
        <v>535</v>
      </c>
      <c r="H50" s="10">
        <f t="shared" si="13"/>
        <v>97.44990892531877</v>
      </c>
      <c r="I50" s="8">
        <v>585</v>
      </c>
      <c r="J50" s="8">
        <v>573</v>
      </c>
      <c r="K50" s="10">
        <f t="shared" si="14"/>
        <v>97.94871794871794</v>
      </c>
      <c r="L50" s="8">
        <v>603</v>
      </c>
      <c r="M50" s="8">
        <v>588</v>
      </c>
      <c r="N50" s="12">
        <f t="shared" si="15"/>
        <v>97.51243781094527</v>
      </c>
    </row>
    <row r="51" spans="1:14" ht="12.75">
      <c r="A51" s="168">
        <v>41</v>
      </c>
      <c r="B51" s="8" t="s">
        <v>458</v>
      </c>
      <c r="C51" s="8">
        <v>287</v>
      </c>
      <c r="D51" s="8">
        <v>286</v>
      </c>
      <c r="E51" s="10">
        <f t="shared" si="4"/>
        <v>99.65156794425087</v>
      </c>
      <c r="F51" s="8">
        <v>275</v>
      </c>
      <c r="G51" s="8">
        <v>266</v>
      </c>
      <c r="H51" s="10">
        <f t="shared" si="13"/>
        <v>96.72727272727273</v>
      </c>
      <c r="I51" s="8">
        <v>275</v>
      </c>
      <c r="J51" s="8">
        <v>272</v>
      </c>
      <c r="K51" s="10">
        <f t="shared" si="14"/>
        <v>98.9090909090909</v>
      </c>
      <c r="L51" s="8">
        <v>335</v>
      </c>
      <c r="M51" s="8">
        <v>329</v>
      </c>
      <c r="N51" s="12">
        <f t="shared" si="15"/>
        <v>98.2089552238806</v>
      </c>
    </row>
    <row r="52" spans="1:14" ht="12.75">
      <c r="A52" s="168">
        <v>42</v>
      </c>
      <c r="B52" s="72" t="s">
        <v>457</v>
      </c>
      <c r="C52" s="165">
        <v>78</v>
      </c>
      <c r="D52" s="8">
        <v>54</v>
      </c>
      <c r="E52" s="10">
        <f t="shared" si="4"/>
        <v>69.23076923076923</v>
      </c>
      <c r="F52" s="165">
        <v>70</v>
      </c>
      <c r="G52" s="165">
        <v>63</v>
      </c>
      <c r="H52" s="10">
        <f t="shared" si="13"/>
        <v>90</v>
      </c>
      <c r="I52" s="8">
        <v>84</v>
      </c>
      <c r="J52" s="8">
        <v>80</v>
      </c>
      <c r="K52" s="10">
        <f t="shared" si="14"/>
        <v>95.23809523809523</v>
      </c>
      <c r="L52" s="8">
        <v>87</v>
      </c>
      <c r="M52" s="8">
        <v>87</v>
      </c>
      <c r="N52" s="12">
        <f t="shared" si="15"/>
        <v>100</v>
      </c>
    </row>
    <row r="53" spans="1:14" ht="12.75">
      <c r="A53" s="168">
        <v>43</v>
      </c>
      <c r="B53" s="181" t="s">
        <v>460</v>
      </c>
      <c r="C53" s="8">
        <v>660</v>
      </c>
      <c r="D53" s="8">
        <v>649</v>
      </c>
      <c r="E53" s="10">
        <f t="shared" si="4"/>
        <v>98.33333333333333</v>
      </c>
      <c r="F53" s="8">
        <v>740</v>
      </c>
      <c r="G53" s="8">
        <v>709</v>
      </c>
      <c r="H53" s="10">
        <f t="shared" si="13"/>
        <v>95.8108108108108</v>
      </c>
      <c r="I53" s="8">
        <v>745</v>
      </c>
      <c r="J53" s="8">
        <v>715</v>
      </c>
      <c r="K53" s="10">
        <f t="shared" si="14"/>
        <v>95.9731543624161</v>
      </c>
      <c r="L53" s="165">
        <v>754</v>
      </c>
      <c r="M53" s="165">
        <v>754</v>
      </c>
      <c r="N53" s="12">
        <f t="shared" si="15"/>
        <v>100</v>
      </c>
    </row>
    <row r="54" spans="1:14" ht="14.25" customHeight="1">
      <c r="A54" s="168">
        <v>44</v>
      </c>
      <c r="B54" s="8" t="s">
        <v>306</v>
      </c>
      <c r="C54" s="8">
        <v>480</v>
      </c>
      <c r="D54" s="165">
        <v>471</v>
      </c>
      <c r="E54" s="10">
        <f t="shared" si="4"/>
        <v>98.125</v>
      </c>
      <c r="F54" s="8">
        <v>437</v>
      </c>
      <c r="G54" s="8">
        <v>393</v>
      </c>
      <c r="H54" s="10">
        <f t="shared" si="13"/>
        <v>89.93135011441647</v>
      </c>
      <c r="I54" s="165">
        <v>389</v>
      </c>
      <c r="J54" s="165">
        <v>370</v>
      </c>
      <c r="K54" s="10">
        <f t="shared" si="14"/>
        <v>95.11568123393316</v>
      </c>
      <c r="L54" s="8">
        <v>492</v>
      </c>
      <c r="M54" s="8">
        <v>489</v>
      </c>
      <c r="N54" s="12">
        <f t="shared" si="15"/>
        <v>99.39024390243902</v>
      </c>
    </row>
    <row r="55" spans="1:14" ht="13.5" customHeight="1">
      <c r="A55" s="168">
        <v>45</v>
      </c>
      <c r="B55" s="72" t="s">
        <v>282</v>
      </c>
      <c r="C55" s="8">
        <v>173</v>
      </c>
      <c r="D55" s="8">
        <v>170</v>
      </c>
      <c r="E55" s="10">
        <f t="shared" si="4"/>
        <v>98.26589595375722</v>
      </c>
      <c r="F55" s="165">
        <v>168</v>
      </c>
      <c r="G55" s="165">
        <v>161</v>
      </c>
      <c r="H55" s="10">
        <f t="shared" si="13"/>
        <v>95.83333333333334</v>
      </c>
      <c r="I55" s="8">
        <v>162</v>
      </c>
      <c r="J55" s="8">
        <v>158</v>
      </c>
      <c r="K55" s="10">
        <f t="shared" si="14"/>
        <v>97.53086419753086</v>
      </c>
      <c r="L55" s="8">
        <v>187</v>
      </c>
      <c r="M55" s="8">
        <v>187</v>
      </c>
      <c r="N55" s="12">
        <f t="shared" si="15"/>
        <v>100</v>
      </c>
    </row>
    <row r="56" spans="1:14" ht="12.75">
      <c r="A56" s="842" t="s">
        <v>461</v>
      </c>
      <c r="B56" s="842"/>
      <c r="C56" s="175">
        <f>SUM(C49:C55)</f>
        <v>2673</v>
      </c>
      <c r="D56" s="175">
        <f>SUM(D49:D55)</f>
        <v>2606</v>
      </c>
      <c r="E56" s="176">
        <f>+D56/C56*100</f>
        <v>97.49345304900861</v>
      </c>
      <c r="F56" s="175">
        <f>SUM(F49:F55)</f>
        <v>2654</v>
      </c>
      <c r="G56" s="175">
        <f>SUM(G49:G55)</f>
        <v>2528</v>
      </c>
      <c r="H56" s="176">
        <f>+G56/F56*100</f>
        <v>95.25244913338358</v>
      </c>
      <c r="I56" s="175">
        <f>SUM(I49:I55)</f>
        <v>2692</v>
      </c>
      <c r="J56" s="175">
        <f>SUM(J49:J55)</f>
        <v>2619</v>
      </c>
      <c r="K56" s="176">
        <f>+J56/I56*100</f>
        <v>97.28826151560177</v>
      </c>
      <c r="L56" s="175">
        <f>SUM(L49:L55)</f>
        <v>2895</v>
      </c>
      <c r="M56" s="175">
        <f>SUM(M49:M55)</f>
        <v>2806</v>
      </c>
      <c r="N56" s="176">
        <f>+M56/L56*100</f>
        <v>96.92573402417962</v>
      </c>
    </row>
    <row r="57" spans="1:14" ht="12.75">
      <c r="A57" s="843" t="s">
        <v>473</v>
      </c>
      <c r="B57" s="843"/>
      <c r="C57" s="253">
        <f>SUM(C56,C48,C36,C31,C22,C15,C9)</f>
        <v>17072</v>
      </c>
      <c r="D57" s="253">
        <f>SUM(D56,D48,D36,D31,D22,D15,D9)</f>
        <v>16450</v>
      </c>
      <c r="E57" s="260">
        <f>+D57/C57*100</f>
        <v>96.35660731021557</v>
      </c>
      <c r="F57" s="253">
        <f>SUM(F56,F48,F36,F31,F22,F15,F9)</f>
        <v>17548</v>
      </c>
      <c r="G57" s="253">
        <f>SUM(G56,G48,G36,G31,G22,G15,G9)</f>
        <v>16782</v>
      </c>
      <c r="H57" s="260">
        <f>+G57/F57*100</f>
        <v>95.6348301800775</v>
      </c>
      <c r="I57" s="253">
        <f>SUM(I56,I48,I36,I31,I22,I15,I9)</f>
        <v>17916</v>
      </c>
      <c r="J57" s="253">
        <f>SUM(J56,J48,J36,J31,J22,J15,J9)</f>
        <v>17412</v>
      </c>
      <c r="K57" s="260">
        <f>+J57/I57*100</f>
        <v>97.1868720696584</v>
      </c>
      <c r="L57" s="253">
        <f>SUM(L56,L48,L36,L31,L22,L15,L9)</f>
        <v>18106</v>
      </c>
      <c r="M57" s="253">
        <f>SUM(M56,M48,M36,M31,M22,M15,M9)</f>
        <v>17581</v>
      </c>
      <c r="N57" s="260">
        <f>+M57/L57*100</f>
        <v>97.10040870429691</v>
      </c>
    </row>
    <row r="58" spans="3:14" ht="12.75">
      <c r="C58" s="9"/>
      <c r="D58" s="9"/>
      <c r="E58" s="212"/>
      <c r="F58" s="9"/>
      <c r="G58" s="9"/>
      <c r="H58" s="212"/>
      <c r="I58" s="9"/>
      <c r="J58" s="9"/>
      <c r="K58" s="212"/>
      <c r="L58" s="9"/>
      <c r="M58" s="9"/>
      <c r="N58" s="212"/>
    </row>
    <row r="59" spans="3:14" ht="12.75">
      <c r="C59" s="309"/>
      <c r="E59"/>
      <c r="F59" s="309"/>
      <c r="H59"/>
      <c r="I59" s="309"/>
      <c r="K59"/>
      <c r="N59"/>
    </row>
    <row r="60" spans="5:14" ht="12.75">
      <c r="E60" s="309"/>
      <c r="H60" s="309"/>
      <c r="K60" s="309"/>
      <c r="N60"/>
    </row>
    <row r="61" ht="12.75">
      <c r="N61"/>
    </row>
    <row r="62" ht="12.75">
      <c r="N62"/>
    </row>
    <row r="63" ht="12.75">
      <c r="N63"/>
    </row>
    <row r="64" ht="12.75">
      <c r="N64"/>
    </row>
    <row r="65" ht="12.75">
      <c r="N65"/>
    </row>
    <row r="66" ht="12.75">
      <c r="N66"/>
    </row>
    <row r="67" ht="12.75">
      <c r="N67"/>
    </row>
  </sheetData>
  <sheetProtection/>
  <mergeCells count="15">
    <mergeCell ref="A56:B56"/>
    <mergeCell ref="A57:B57"/>
    <mergeCell ref="A9:B9"/>
    <mergeCell ref="A15:B15"/>
    <mergeCell ref="A22:B22"/>
    <mergeCell ref="A31:B31"/>
    <mergeCell ref="A36:B36"/>
    <mergeCell ref="A48:B48"/>
    <mergeCell ref="A1:N2"/>
    <mergeCell ref="A4:A5"/>
    <mergeCell ref="B4:B5"/>
    <mergeCell ref="C4:E4"/>
    <mergeCell ref="F4:H4"/>
    <mergeCell ref="I4:K4"/>
    <mergeCell ref="L4:N4"/>
  </mergeCells>
  <printOptions horizontalCentered="1" verticalCentered="1"/>
  <pageMargins left="0.75" right="0.75" top="1" bottom="1" header="0.5" footer="0.5"/>
  <pageSetup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R10" sqref="R10"/>
    </sheetView>
  </sheetViews>
  <sheetFormatPr defaultColWidth="9.140625" defaultRowHeight="12.75"/>
  <cols>
    <col min="1" max="1" width="3.140625" style="0" customWidth="1"/>
    <col min="2" max="2" width="15.8515625" style="0" customWidth="1"/>
    <col min="3" max="4" width="5.7109375" style="0" customWidth="1"/>
    <col min="5" max="5" width="5.7109375" style="17" customWidth="1"/>
    <col min="6" max="7" width="5.7109375" style="0" customWidth="1"/>
    <col min="8" max="8" width="5.7109375" style="17" customWidth="1"/>
    <col min="9" max="9" width="5.57421875" style="0" customWidth="1"/>
    <col min="10" max="10" width="5.7109375" style="0" customWidth="1"/>
    <col min="11" max="11" width="5.7109375" style="17" customWidth="1"/>
    <col min="12" max="13" width="5.7109375" style="0" customWidth="1"/>
    <col min="14" max="14" width="5.7109375" style="17" customWidth="1"/>
    <col min="15" max="16" width="5.7109375" style="0" customWidth="1"/>
    <col min="17" max="17" width="5.7109375" style="17" customWidth="1"/>
  </cols>
  <sheetData>
    <row r="1" spans="1:17" ht="12.75" customHeight="1">
      <c r="A1" s="781" t="s">
        <v>805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356"/>
      <c r="P1" s="356"/>
      <c r="Q1" s="356"/>
    </row>
    <row r="2" spans="1:17" ht="12.75">
      <c r="A2" s="781"/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356"/>
      <c r="P2" s="356"/>
      <c r="Q2" s="356"/>
    </row>
    <row r="3" spans="1:17" ht="12.75">
      <c r="A3" s="15"/>
      <c r="B3" s="15" t="s">
        <v>203</v>
      </c>
      <c r="C3" s="15"/>
      <c r="D3" s="15"/>
      <c r="E3" s="16"/>
      <c r="F3" s="15"/>
      <c r="G3" s="15"/>
      <c r="H3" s="16"/>
      <c r="I3" s="15"/>
      <c r="J3" s="15"/>
      <c r="K3" s="16"/>
      <c r="L3" s="15"/>
      <c r="M3" s="15"/>
      <c r="N3" s="16"/>
      <c r="O3" s="15"/>
      <c r="P3" s="15"/>
      <c r="Q3" s="16"/>
    </row>
    <row r="4" spans="1:17" ht="12.75" customHeight="1">
      <c r="A4" s="846" t="s">
        <v>59</v>
      </c>
      <c r="B4" s="792" t="s">
        <v>64</v>
      </c>
      <c r="C4" s="792" t="s">
        <v>65</v>
      </c>
      <c r="D4" s="792"/>
      <c r="E4" s="792"/>
      <c r="F4" s="792" t="s">
        <v>66</v>
      </c>
      <c r="G4" s="792"/>
      <c r="H4" s="792"/>
      <c r="I4" s="792" t="s">
        <v>67</v>
      </c>
      <c r="J4" s="792"/>
      <c r="K4" s="792"/>
      <c r="L4" s="792" t="s">
        <v>68</v>
      </c>
      <c r="M4" s="792"/>
      <c r="N4" s="792"/>
      <c r="O4" s="43"/>
      <c r="P4" s="43"/>
      <c r="Q4" s="44"/>
    </row>
    <row r="5" spans="1:17" ht="12.75">
      <c r="A5" s="846"/>
      <c r="B5" s="792"/>
      <c r="C5" s="175" t="s">
        <v>69</v>
      </c>
      <c r="D5" s="175" t="s">
        <v>70</v>
      </c>
      <c r="E5" s="176" t="s">
        <v>5</v>
      </c>
      <c r="F5" s="175" t="s">
        <v>69</v>
      </c>
      <c r="G5" s="175" t="s">
        <v>71</v>
      </c>
      <c r="H5" s="176" t="s">
        <v>5</v>
      </c>
      <c r="I5" s="175" t="s">
        <v>69</v>
      </c>
      <c r="J5" s="175" t="s">
        <v>71</v>
      </c>
      <c r="K5" s="176" t="s">
        <v>5</v>
      </c>
      <c r="L5" s="175" t="s">
        <v>69</v>
      </c>
      <c r="M5" s="175" t="s">
        <v>71</v>
      </c>
      <c r="N5" s="176" t="s">
        <v>5</v>
      </c>
      <c r="O5" s="45"/>
      <c r="P5" s="45"/>
      <c r="Q5" s="46"/>
    </row>
    <row r="6" spans="1:17" ht="12.75">
      <c r="A6" s="168">
        <v>1</v>
      </c>
      <c r="B6" s="72" t="s">
        <v>303</v>
      </c>
      <c r="C6" s="1">
        <v>674</v>
      </c>
      <c r="D6" s="1">
        <v>665</v>
      </c>
      <c r="E6" s="282">
        <f aca="true" t="shared" si="0" ref="E6:E17">+D6/C6*100</f>
        <v>98.66468842729971</v>
      </c>
      <c r="F6" s="1">
        <v>206</v>
      </c>
      <c r="G6" s="1">
        <v>181</v>
      </c>
      <c r="H6" s="282">
        <f aca="true" t="shared" si="1" ref="H6:H17">+G6/F6*100</f>
        <v>87.86407766990291</v>
      </c>
      <c r="I6" s="1">
        <v>180</v>
      </c>
      <c r="J6" s="1">
        <v>157</v>
      </c>
      <c r="K6" s="282">
        <f aca="true" t="shared" si="2" ref="K6:K17">+J6/I6*100</f>
        <v>87.22222222222223</v>
      </c>
      <c r="L6" s="1">
        <v>180</v>
      </c>
      <c r="M6" s="1">
        <v>158</v>
      </c>
      <c r="N6" s="282">
        <f>+M6/L6*100</f>
        <v>87.77777777777777</v>
      </c>
      <c r="Q6"/>
    </row>
    <row r="7" spans="1:17" ht="12.75">
      <c r="A7" s="168">
        <v>2</v>
      </c>
      <c r="B7" s="72" t="s">
        <v>78</v>
      </c>
      <c r="C7" s="1">
        <v>76</v>
      </c>
      <c r="D7" s="1">
        <v>74</v>
      </c>
      <c r="E7" s="282">
        <f t="shared" si="0"/>
        <v>97.36842105263158</v>
      </c>
      <c r="F7" s="1">
        <v>80</v>
      </c>
      <c r="G7" s="1">
        <v>77</v>
      </c>
      <c r="H7" s="282">
        <f t="shared" si="1"/>
        <v>96.25</v>
      </c>
      <c r="I7" s="1">
        <v>70</v>
      </c>
      <c r="J7" s="1">
        <v>70</v>
      </c>
      <c r="K7" s="282">
        <f t="shared" si="2"/>
        <v>100</v>
      </c>
      <c r="L7" s="1">
        <v>86</v>
      </c>
      <c r="M7" s="1">
        <v>85</v>
      </c>
      <c r="N7" s="282">
        <f aca="true" t="shared" si="3" ref="N7:N17">+M7/L7*100</f>
        <v>98.83720930232558</v>
      </c>
      <c r="Q7"/>
    </row>
    <row r="8" spans="1:17" ht="12.75">
      <c r="A8" s="168">
        <v>3</v>
      </c>
      <c r="B8" s="72" t="s">
        <v>77</v>
      </c>
      <c r="C8" s="1">
        <v>71</v>
      </c>
      <c r="D8" s="1">
        <v>68</v>
      </c>
      <c r="E8" s="282">
        <f t="shared" si="0"/>
        <v>95.77464788732394</v>
      </c>
      <c r="F8" s="1">
        <v>66</v>
      </c>
      <c r="G8" s="1">
        <v>63</v>
      </c>
      <c r="H8" s="282">
        <f t="shared" si="1"/>
        <v>95.45454545454545</v>
      </c>
      <c r="I8" s="1">
        <v>66</v>
      </c>
      <c r="J8" s="1">
        <v>65</v>
      </c>
      <c r="K8" s="282">
        <f t="shared" si="2"/>
        <v>98.48484848484848</v>
      </c>
      <c r="L8" s="1">
        <v>79</v>
      </c>
      <c r="M8" s="1">
        <v>77</v>
      </c>
      <c r="N8" s="282">
        <f t="shared" si="3"/>
        <v>97.46835443037975</v>
      </c>
      <c r="Q8"/>
    </row>
    <row r="9" spans="1:17" ht="12.75">
      <c r="A9" s="168">
        <v>4</v>
      </c>
      <c r="B9" s="72" t="s">
        <v>75</v>
      </c>
      <c r="C9" s="1">
        <v>174</v>
      </c>
      <c r="D9" s="1">
        <v>173</v>
      </c>
      <c r="E9" s="282">
        <f t="shared" si="0"/>
        <v>99.42528735632183</v>
      </c>
      <c r="F9" s="1">
        <v>164</v>
      </c>
      <c r="G9" s="1">
        <v>161</v>
      </c>
      <c r="H9" s="282">
        <f t="shared" si="1"/>
        <v>98.17073170731707</v>
      </c>
      <c r="I9" s="1">
        <v>154</v>
      </c>
      <c r="J9" s="1">
        <v>152</v>
      </c>
      <c r="K9" s="282">
        <f t="shared" si="2"/>
        <v>98.7012987012987</v>
      </c>
      <c r="L9" s="1">
        <v>168</v>
      </c>
      <c r="M9" s="1">
        <v>167</v>
      </c>
      <c r="N9" s="282">
        <f t="shared" si="3"/>
        <v>99.40476190476191</v>
      </c>
      <c r="Q9"/>
    </row>
    <row r="10" spans="1:17" ht="12.75">
      <c r="A10" s="168">
        <v>5</v>
      </c>
      <c r="B10" s="72" t="s">
        <v>76</v>
      </c>
      <c r="C10" s="1">
        <v>153</v>
      </c>
      <c r="D10" s="1">
        <v>146</v>
      </c>
      <c r="E10" s="282">
        <f t="shared" si="0"/>
        <v>95.42483660130719</v>
      </c>
      <c r="F10" s="1">
        <v>170</v>
      </c>
      <c r="G10" s="1">
        <v>164</v>
      </c>
      <c r="H10" s="282">
        <f t="shared" si="1"/>
        <v>96.47058823529412</v>
      </c>
      <c r="I10" s="1">
        <v>161</v>
      </c>
      <c r="J10" s="1">
        <v>157</v>
      </c>
      <c r="K10" s="282">
        <f t="shared" si="2"/>
        <v>97.51552795031056</v>
      </c>
      <c r="L10" s="1">
        <v>121</v>
      </c>
      <c r="M10" s="1">
        <v>117</v>
      </c>
      <c r="N10" s="282">
        <f t="shared" si="3"/>
        <v>96.69421487603306</v>
      </c>
      <c r="Q10"/>
    </row>
    <row r="11" spans="1:17" ht="12.75">
      <c r="A11" s="168">
        <v>6</v>
      </c>
      <c r="B11" s="72" t="s">
        <v>74</v>
      </c>
      <c r="C11" s="1">
        <v>229</v>
      </c>
      <c r="D11" s="1">
        <v>207</v>
      </c>
      <c r="E11" s="282">
        <f t="shared" si="0"/>
        <v>90.39301310043668</v>
      </c>
      <c r="F11" s="1">
        <v>93</v>
      </c>
      <c r="G11" s="1">
        <v>68</v>
      </c>
      <c r="H11" s="282">
        <f t="shared" si="1"/>
        <v>73.11827956989248</v>
      </c>
      <c r="I11" s="1">
        <v>128</v>
      </c>
      <c r="J11" s="1">
        <v>85</v>
      </c>
      <c r="K11" s="282">
        <f t="shared" si="2"/>
        <v>66.40625</v>
      </c>
      <c r="L11" s="1">
        <v>129</v>
      </c>
      <c r="M11" s="1">
        <v>102</v>
      </c>
      <c r="N11" s="282">
        <f t="shared" si="3"/>
        <v>79.06976744186046</v>
      </c>
      <c r="Q11"/>
    </row>
    <row r="12" spans="1:17" ht="12.75">
      <c r="A12" s="168">
        <v>7</v>
      </c>
      <c r="B12" s="72" t="s">
        <v>73</v>
      </c>
      <c r="C12" s="1">
        <v>105</v>
      </c>
      <c r="D12" s="1">
        <v>98</v>
      </c>
      <c r="E12" s="282">
        <f t="shared" si="0"/>
        <v>93.33333333333333</v>
      </c>
      <c r="F12" s="1">
        <v>37</v>
      </c>
      <c r="G12" s="1">
        <v>37</v>
      </c>
      <c r="H12" s="282">
        <f t="shared" si="1"/>
        <v>100</v>
      </c>
      <c r="I12" s="1">
        <v>7</v>
      </c>
      <c r="J12" s="1">
        <v>7</v>
      </c>
      <c r="K12" s="282">
        <f t="shared" si="2"/>
        <v>100</v>
      </c>
      <c r="L12" s="1">
        <v>36</v>
      </c>
      <c r="M12" s="1">
        <v>36</v>
      </c>
      <c r="N12" s="282">
        <f t="shared" si="3"/>
        <v>100</v>
      </c>
      <c r="Q12"/>
    </row>
    <row r="13" spans="1:17" ht="12.75">
      <c r="A13" s="168">
        <v>8</v>
      </c>
      <c r="B13" s="72" t="s">
        <v>72</v>
      </c>
      <c r="C13" s="1">
        <v>120</v>
      </c>
      <c r="D13" s="1">
        <v>108</v>
      </c>
      <c r="E13" s="282">
        <f t="shared" si="0"/>
        <v>90</v>
      </c>
      <c r="F13" s="1">
        <v>75</v>
      </c>
      <c r="G13" s="1">
        <v>74</v>
      </c>
      <c r="H13" s="282">
        <f t="shared" si="1"/>
        <v>98.66666666666667</v>
      </c>
      <c r="I13" s="1">
        <v>75</v>
      </c>
      <c r="J13" s="1">
        <v>69</v>
      </c>
      <c r="K13" s="282">
        <f t="shared" si="2"/>
        <v>92</v>
      </c>
      <c r="L13" s="1">
        <v>95</v>
      </c>
      <c r="M13" s="1">
        <v>91</v>
      </c>
      <c r="N13" s="282">
        <f t="shared" si="3"/>
        <v>95.78947368421052</v>
      </c>
      <c r="Q13"/>
    </row>
    <row r="14" spans="1:17" ht="12.75">
      <c r="A14" s="168">
        <v>9</v>
      </c>
      <c r="B14" s="72" t="s">
        <v>304</v>
      </c>
      <c r="C14" s="1">
        <v>109</v>
      </c>
      <c r="D14" s="1">
        <v>90</v>
      </c>
      <c r="E14" s="282">
        <f t="shared" si="0"/>
        <v>82.56880733944955</v>
      </c>
      <c r="F14" s="1">
        <v>81</v>
      </c>
      <c r="G14" s="1">
        <v>81</v>
      </c>
      <c r="H14" s="282">
        <f t="shared" si="1"/>
        <v>100</v>
      </c>
      <c r="I14" s="1">
        <v>103</v>
      </c>
      <c r="J14" s="1">
        <v>100</v>
      </c>
      <c r="K14" s="282">
        <f t="shared" si="2"/>
        <v>97.0873786407767</v>
      </c>
      <c r="L14" s="1">
        <v>96</v>
      </c>
      <c r="M14" s="1">
        <v>96</v>
      </c>
      <c r="N14" s="282">
        <f t="shared" si="3"/>
        <v>100</v>
      </c>
      <c r="Q14"/>
    </row>
    <row r="15" spans="1:17" ht="12.75">
      <c r="A15" s="168">
        <v>10</v>
      </c>
      <c r="B15" s="72" t="s">
        <v>292</v>
      </c>
      <c r="C15" s="1">
        <v>15</v>
      </c>
      <c r="D15" s="1">
        <v>15</v>
      </c>
      <c r="E15" s="282">
        <f t="shared" si="0"/>
        <v>100</v>
      </c>
      <c r="F15" s="1">
        <v>16</v>
      </c>
      <c r="G15" s="1">
        <v>16</v>
      </c>
      <c r="H15" s="282">
        <f t="shared" si="1"/>
        <v>100</v>
      </c>
      <c r="I15" s="1">
        <v>15</v>
      </c>
      <c r="J15" s="1">
        <v>15</v>
      </c>
      <c r="K15" s="282">
        <f t="shared" si="2"/>
        <v>100</v>
      </c>
      <c r="L15" s="1">
        <v>13</v>
      </c>
      <c r="M15" s="1">
        <v>13</v>
      </c>
      <c r="N15" s="282">
        <f t="shared" si="3"/>
        <v>100</v>
      </c>
      <c r="Q15"/>
    </row>
    <row r="16" spans="1:17" ht="12.75">
      <c r="A16" s="168">
        <v>11</v>
      </c>
      <c r="B16" s="72" t="s">
        <v>293</v>
      </c>
      <c r="C16" s="1">
        <v>8</v>
      </c>
      <c r="D16" s="1">
        <v>8</v>
      </c>
      <c r="E16" s="282">
        <f t="shared" si="0"/>
        <v>100</v>
      </c>
      <c r="F16" s="1">
        <v>9</v>
      </c>
      <c r="G16" s="1">
        <v>9</v>
      </c>
      <c r="H16" s="282">
        <f t="shared" si="1"/>
        <v>100</v>
      </c>
      <c r="I16" s="1">
        <v>9</v>
      </c>
      <c r="J16" s="1">
        <v>6</v>
      </c>
      <c r="K16" s="282">
        <f t="shared" si="2"/>
        <v>66.66666666666666</v>
      </c>
      <c r="L16" s="1">
        <v>21</v>
      </c>
      <c r="M16" s="1">
        <v>21</v>
      </c>
      <c r="N16" s="282">
        <f t="shared" si="3"/>
        <v>100</v>
      </c>
      <c r="Q16"/>
    </row>
    <row r="17" spans="1:17" ht="12.75">
      <c r="A17" s="168">
        <v>12</v>
      </c>
      <c r="B17" s="72" t="s">
        <v>291</v>
      </c>
      <c r="C17" s="1">
        <v>217</v>
      </c>
      <c r="D17" s="1">
        <v>202</v>
      </c>
      <c r="E17" s="282">
        <f t="shared" si="0"/>
        <v>93.08755760368663</v>
      </c>
      <c r="F17" s="1">
        <v>221</v>
      </c>
      <c r="G17" s="1">
        <v>204</v>
      </c>
      <c r="H17" s="282">
        <f t="shared" si="1"/>
        <v>92.3076923076923</v>
      </c>
      <c r="I17" s="1">
        <v>230</v>
      </c>
      <c r="J17" s="1">
        <v>194</v>
      </c>
      <c r="K17" s="282">
        <f t="shared" si="2"/>
        <v>84.34782608695653</v>
      </c>
      <c r="L17" s="1">
        <v>241</v>
      </c>
      <c r="M17" s="1">
        <v>193</v>
      </c>
      <c r="N17" s="282">
        <f t="shared" si="3"/>
        <v>80.08298755186722</v>
      </c>
      <c r="Q17"/>
    </row>
    <row r="18" spans="1:17" ht="18.75" customHeight="1">
      <c r="A18" s="811" t="s">
        <v>79</v>
      </c>
      <c r="B18" s="811"/>
      <c r="C18" s="317">
        <f>SUM(C6:C17)</f>
        <v>1951</v>
      </c>
      <c r="D18" s="317">
        <f>SUM(D6:D17)</f>
        <v>1854</v>
      </c>
      <c r="E18" s="325">
        <f>+D18/C18*100</f>
        <v>95.02819067145055</v>
      </c>
      <c r="F18" s="317">
        <f>SUM(F6:F17)</f>
        <v>1218</v>
      </c>
      <c r="G18" s="317">
        <f>SUM(G6:G17)</f>
        <v>1135</v>
      </c>
      <c r="H18" s="325">
        <f>+G18/F18*100</f>
        <v>93.18555008210181</v>
      </c>
      <c r="I18" s="317">
        <f>SUM(I6:I17)</f>
        <v>1198</v>
      </c>
      <c r="J18" s="317">
        <f>SUM(J6:J17)</f>
        <v>1077</v>
      </c>
      <c r="K18" s="325">
        <f>+J18/I18*100</f>
        <v>89.89983305509182</v>
      </c>
      <c r="L18" s="317">
        <f>SUM(L6:L17)</f>
        <v>1265</v>
      </c>
      <c r="M18" s="317">
        <f>SUM(M6:M17)</f>
        <v>1156</v>
      </c>
      <c r="N18" s="325">
        <f>+M18/L18*100</f>
        <v>91.38339920948617</v>
      </c>
      <c r="Q18"/>
    </row>
    <row r="19" spans="1:17" ht="12.75">
      <c r="A19" s="15"/>
      <c r="B19" s="15"/>
      <c r="C19" s="15"/>
      <c r="D19" s="15"/>
      <c r="E19" s="16"/>
      <c r="F19" s="16"/>
      <c r="H19"/>
      <c r="K19"/>
      <c r="N19"/>
      <c r="O19" s="15"/>
      <c r="P19" s="15"/>
      <c r="Q19" s="16"/>
    </row>
    <row r="20" spans="1:17" ht="12.75">
      <c r="A20" s="15"/>
      <c r="B20" s="15"/>
      <c r="C20" s="15"/>
      <c r="D20" s="15"/>
      <c r="E20" s="16"/>
      <c r="F20" s="15"/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</row>
    <row r="21" spans="1:17" ht="12.75">
      <c r="A21" s="15"/>
      <c r="B21" s="15"/>
      <c r="C21" s="15"/>
      <c r="D21" s="15"/>
      <c r="E21" s="16"/>
      <c r="F21" s="15"/>
      <c r="G21" s="15"/>
      <c r="H21" s="16"/>
      <c r="I21" s="15"/>
      <c r="J21" s="15"/>
      <c r="K21" s="16"/>
      <c r="L21" s="15"/>
      <c r="M21" s="15"/>
      <c r="N21" s="16"/>
      <c r="Q21"/>
    </row>
    <row r="22" spans="1:17" ht="12.75">
      <c r="A22" s="15"/>
      <c r="B22" s="15"/>
      <c r="C22" s="15"/>
      <c r="D22" s="15"/>
      <c r="E22" s="16"/>
      <c r="F22" s="15"/>
      <c r="G22" s="15"/>
      <c r="H22" s="16"/>
      <c r="I22" s="15"/>
      <c r="J22" s="15"/>
      <c r="K22" s="16"/>
      <c r="L22" s="15"/>
      <c r="M22" s="15"/>
      <c r="N22" s="16"/>
      <c r="Q22"/>
    </row>
    <row r="23" spans="1:17" ht="12.75">
      <c r="A23" s="15"/>
      <c r="B23" s="15"/>
      <c r="C23" s="15"/>
      <c r="D23" s="15"/>
      <c r="E23" s="16"/>
      <c r="F23" s="15"/>
      <c r="G23" s="15"/>
      <c r="H23" s="16"/>
      <c r="I23" s="15"/>
      <c r="J23" s="15"/>
      <c r="K23" s="16"/>
      <c r="L23" s="15"/>
      <c r="M23" s="15"/>
      <c r="N23" s="16"/>
      <c r="O23" s="15"/>
      <c r="P23" s="15"/>
      <c r="Q23" s="16"/>
    </row>
    <row r="24" spans="1:17" ht="12.75">
      <c r="A24" s="15"/>
      <c r="B24" s="15"/>
      <c r="C24" s="15"/>
      <c r="D24" s="15"/>
      <c r="E24" s="16"/>
      <c r="F24" s="15"/>
      <c r="G24" s="15"/>
      <c r="H24" s="16"/>
      <c r="I24" s="15"/>
      <c r="J24" s="15"/>
      <c r="K24" s="16"/>
      <c r="L24" s="15"/>
      <c r="M24" s="15"/>
      <c r="N24" s="16"/>
      <c r="O24" s="15"/>
      <c r="P24" s="15"/>
      <c r="Q24" s="16"/>
    </row>
    <row r="25" spans="1:17" ht="12.75">
      <c r="A25" s="15"/>
      <c r="B25" s="15"/>
      <c r="C25" s="15"/>
      <c r="D25" s="15"/>
      <c r="E25" s="16"/>
      <c r="F25" s="15"/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</row>
    <row r="26" spans="1:17" ht="12.75">
      <c r="A26" s="15"/>
      <c r="B26" s="15"/>
      <c r="C26" s="15"/>
      <c r="D26" s="15"/>
      <c r="E26" s="16"/>
      <c r="F26" s="15"/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</row>
    <row r="27" spans="1:17" ht="12.75">
      <c r="A27" s="15"/>
      <c r="B27" s="15"/>
      <c r="C27" s="15"/>
      <c r="D27" s="15"/>
      <c r="E27" s="16"/>
      <c r="F27" s="15"/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</row>
    <row r="28" spans="15:17" ht="12.75">
      <c r="O28" s="15"/>
      <c r="P28" s="15"/>
      <c r="Q28" s="16"/>
    </row>
    <row r="29" spans="15:17" ht="12.75">
      <c r="O29" s="15"/>
      <c r="P29" s="15"/>
      <c r="Q29" s="16"/>
    </row>
    <row r="30" spans="15:17" ht="12.75">
      <c r="O30" s="15"/>
      <c r="P30" s="15"/>
      <c r="Q30" s="16"/>
    </row>
  </sheetData>
  <sheetProtection/>
  <mergeCells count="8">
    <mergeCell ref="L4:N4"/>
    <mergeCell ref="A1:N2"/>
    <mergeCell ref="A18:B18"/>
    <mergeCell ref="A4:A5"/>
    <mergeCell ref="B4:B5"/>
    <mergeCell ref="C4:E4"/>
    <mergeCell ref="F4:H4"/>
    <mergeCell ref="I4:K4"/>
  </mergeCells>
  <printOptions horizontalCentered="1" verticalCentered="1"/>
  <pageMargins left="0.75" right="0.75" top="1" bottom="1" header="0.5" footer="0.5"/>
  <pageSetup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4.7109375" style="18" customWidth="1"/>
    <col min="2" max="2" width="18.421875" style="0" customWidth="1"/>
    <col min="3" max="3" width="7.00390625" style="0" customWidth="1"/>
    <col min="4" max="4" width="6.8515625" style="0" customWidth="1"/>
    <col min="5" max="5" width="7.00390625" style="0" customWidth="1"/>
    <col min="6" max="6" width="7.140625" style="0" bestFit="1" customWidth="1"/>
    <col min="7" max="8" width="6.8515625" style="0" customWidth="1"/>
    <col min="9" max="9" width="7.140625" style="0" bestFit="1" customWidth="1"/>
    <col min="10" max="10" width="7.421875" style="0" customWidth="1"/>
    <col min="11" max="11" width="9.00390625" style="0" customWidth="1"/>
    <col min="12" max="12" width="7.140625" style="0" bestFit="1" customWidth="1"/>
    <col min="13" max="13" width="7.421875" style="0" customWidth="1"/>
    <col min="14" max="14" width="8.7109375" style="0" bestFit="1" customWidth="1"/>
  </cols>
  <sheetData>
    <row r="1" spans="1:11" ht="9" customHeight="1">
      <c r="A1" s="781" t="s">
        <v>804</v>
      </c>
      <c r="B1" s="781"/>
      <c r="C1" s="781"/>
      <c r="D1" s="781"/>
      <c r="E1" s="781"/>
      <c r="F1" s="781"/>
      <c r="G1" s="781"/>
      <c r="H1" s="781"/>
      <c r="I1" s="356"/>
      <c r="J1" s="356"/>
      <c r="K1" s="356"/>
    </row>
    <row r="2" spans="1:11" ht="32.25" customHeight="1">
      <c r="A2" s="781"/>
      <c r="B2" s="781"/>
      <c r="C2" s="781"/>
      <c r="D2" s="781"/>
      <c r="E2" s="781"/>
      <c r="F2" s="781"/>
      <c r="G2" s="781"/>
      <c r="H2" s="781"/>
      <c r="I2" s="356"/>
      <c r="J2" s="356"/>
      <c r="K2" s="356"/>
    </row>
    <row r="3" spans="1:11" ht="12.75" customHeight="1">
      <c r="A3" s="197"/>
      <c r="B3" s="15" t="s">
        <v>474</v>
      </c>
      <c r="C3" s="15"/>
      <c r="D3" s="15"/>
      <c r="E3" s="15"/>
      <c r="F3" s="15"/>
      <c r="G3" s="15"/>
      <c r="H3" s="15"/>
      <c r="I3" s="15"/>
      <c r="J3" s="15"/>
      <c r="K3" s="15"/>
    </row>
    <row r="4" spans="1:8" ht="12.75">
      <c r="A4" s="782" t="s">
        <v>27</v>
      </c>
      <c r="B4" s="783" t="s">
        <v>28</v>
      </c>
      <c r="C4" s="783" t="s">
        <v>475</v>
      </c>
      <c r="D4" s="783"/>
      <c r="E4" s="783"/>
      <c r="F4" s="783" t="s">
        <v>476</v>
      </c>
      <c r="G4" s="783"/>
      <c r="H4" s="783"/>
    </row>
    <row r="5" spans="1:17" ht="12.75">
      <c r="A5" s="782"/>
      <c r="B5" s="782"/>
      <c r="C5" s="1" t="s">
        <v>69</v>
      </c>
      <c r="D5" s="1" t="s">
        <v>70</v>
      </c>
      <c r="E5" s="1" t="s">
        <v>5</v>
      </c>
      <c r="F5" s="1" t="s">
        <v>69</v>
      </c>
      <c r="G5" s="1" t="s">
        <v>70</v>
      </c>
      <c r="H5" s="1" t="s">
        <v>5</v>
      </c>
      <c r="Q5" s="26"/>
    </row>
    <row r="6" spans="1:17" ht="15">
      <c r="A6" s="171">
        <v>1</v>
      </c>
      <c r="B6" s="173" t="s">
        <v>34</v>
      </c>
      <c r="C6" s="174">
        <v>17279</v>
      </c>
      <c r="D6" s="1">
        <v>13866</v>
      </c>
      <c r="E6" s="10">
        <f>+D6/C6*100</f>
        <v>80.24769951964814</v>
      </c>
      <c r="F6" s="1">
        <v>16178</v>
      </c>
      <c r="G6" s="1">
        <v>14438</v>
      </c>
      <c r="H6" s="10">
        <f aca="true" t="shared" si="0" ref="H6:H30">+G6/F6*100</f>
        <v>89.24465323278527</v>
      </c>
      <c r="Q6" s="26"/>
    </row>
    <row r="7" spans="1:17" ht="15">
      <c r="A7" s="171">
        <v>2</v>
      </c>
      <c r="B7" s="173" t="s">
        <v>35</v>
      </c>
      <c r="C7" s="1">
        <v>2458</v>
      </c>
      <c r="D7" s="1">
        <v>2378</v>
      </c>
      <c r="E7" s="10">
        <f>+D7/C7*100</f>
        <v>96.7453213995118</v>
      </c>
      <c r="F7" s="1">
        <v>2753</v>
      </c>
      <c r="G7" s="1">
        <v>2626</v>
      </c>
      <c r="H7" s="10">
        <f t="shared" si="0"/>
        <v>95.38685070831819</v>
      </c>
      <c r="I7" s="15"/>
      <c r="J7" s="15"/>
      <c r="K7" s="15"/>
      <c r="Q7" s="26"/>
    </row>
    <row r="8" spans="1:17" ht="15">
      <c r="A8" s="171">
        <v>3</v>
      </c>
      <c r="B8" s="173" t="s">
        <v>36</v>
      </c>
      <c r="C8" s="36">
        <v>1387</v>
      </c>
      <c r="D8" s="36">
        <v>1219</v>
      </c>
      <c r="E8" s="10">
        <f aca="true" t="shared" si="1" ref="E8:E30">+D8/C8*100</f>
        <v>87.88752703677001</v>
      </c>
      <c r="F8" s="1">
        <v>1405</v>
      </c>
      <c r="G8" s="1">
        <v>813</v>
      </c>
      <c r="H8" s="10">
        <f t="shared" si="0"/>
        <v>57.86476868327403</v>
      </c>
      <c r="I8" s="15"/>
      <c r="J8" s="15"/>
      <c r="K8" s="15"/>
      <c r="Q8" s="55"/>
    </row>
    <row r="9" spans="1:17" ht="15">
      <c r="A9" s="171">
        <v>4</v>
      </c>
      <c r="B9" s="173" t="s">
        <v>37</v>
      </c>
      <c r="C9" s="1">
        <v>1553</v>
      </c>
      <c r="D9" s="1">
        <v>1519</v>
      </c>
      <c r="E9" s="10">
        <f t="shared" si="1"/>
        <v>97.81068898905345</v>
      </c>
      <c r="F9" s="1">
        <v>1873</v>
      </c>
      <c r="G9" s="1">
        <v>1805</v>
      </c>
      <c r="H9" s="10">
        <f t="shared" si="0"/>
        <v>96.36946075814203</v>
      </c>
      <c r="I9" s="15"/>
      <c r="J9" s="15"/>
      <c r="K9" s="15"/>
      <c r="L9" s="15"/>
      <c r="M9" s="15"/>
      <c r="N9" s="213"/>
      <c r="Q9" s="55"/>
    </row>
    <row r="10" spans="1:17" ht="15">
      <c r="A10" s="171">
        <v>5</v>
      </c>
      <c r="B10" s="173" t="s">
        <v>38</v>
      </c>
      <c r="C10" s="1">
        <v>1422</v>
      </c>
      <c r="D10" s="1">
        <v>1320</v>
      </c>
      <c r="E10" s="10">
        <f t="shared" si="1"/>
        <v>92.82700421940928</v>
      </c>
      <c r="F10" s="1">
        <v>1483</v>
      </c>
      <c r="G10" s="1">
        <v>1373</v>
      </c>
      <c r="H10" s="10">
        <f t="shared" si="0"/>
        <v>92.58260283209711</v>
      </c>
      <c r="I10" s="15"/>
      <c r="J10" s="15"/>
      <c r="K10" s="213"/>
      <c r="L10" s="15"/>
      <c r="M10" s="15"/>
      <c r="N10" s="213"/>
      <c r="Q10" s="26"/>
    </row>
    <row r="11" spans="1:17" ht="15">
      <c r="A11" s="171">
        <v>6</v>
      </c>
      <c r="B11" s="173" t="s">
        <v>39</v>
      </c>
      <c r="C11" s="1">
        <v>2486</v>
      </c>
      <c r="D11" s="1">
        <v>2353</v>
      </c>
      <c r="E11" s="10">
        <f t="shared" si="1"/>
        <v>94.65004022526146</v>
      </c>
      <c r="F11" s="1">
        <v>2662</v>
      </c>
      <c r="G11" s="1">
        <v>2512</v>
      </c>
      <c r="H11" s="10">
        <f t="shared" si="0"/>
        <v>94.36513899323816</v>
      </c>
      <c r="J11" s="15"/>
      <c r="K11" s="15"/>
      <c r="Q11" s="26"/>
    </row>
    <row r="12" spans="1:17" ht="15">
      <c r="A12" s="171">
        <v>7</v>
      </c>
      <c r="B12" s="173" t="s">
        <v>40</v>
      </c>
      <c r="C12" s="239">
        <v>1697</v>
      </c>
      <c r="D12" s="239">
        <v>1619</v>
      </c>
      <c r="E12" s="10">
        <f t="shared" si="1"/>
        <v>95.4036535061874</v>
      </c>
      <c r="F12" s="239">
        <v>1737</v>
      </c>
      <c r="G12" s="239">
        <v>1182</v>
      </c>
      <c r="H12" s="10">
        <f t="shared" si="0"/>
        <v>68.04835924006909</v>
      </c>
      <c r="I12" s="15"/>
      <c r="J12" s="15"/>
      <c r="K12" s="15"/>
      <c r="Q12" s="26"/>
    </row>
    <row r="13" spans="1:17" ht="15">
      <c r="A13" s="171">
        <v>8</v>
      </c>
      <c r="B13" s="173" t="s">
        <v>41</v>
      </c>
      <c r="C13" s="1">
        <v>866</v>
      </c>
      <c r="D13" s="1">
        <v>736</v>
      </c>
      <c r="E13" s="10">
        <f t="shared" si="1"/>
        <v>84.98845265588915</v>
      </c>
      <c r="F13" s="1">
        <v>893</v>
      </c>
      <c r="G13" s="1">
        <v>758</v>
      </c>
      <c r="H13" s="10">
        <f t="shared" si="0"/>
        <v>84.88241881298993</v>
      </c>
      <c r="I13" s="15"/>
      <c r="J13" s="15"/>
      <c r="K13" s="15"/>
      <c r="Q13" s="26"/>
    </row>
    <row r="14" spans="1:17" ht="15">
      <c r="A14" s="171">
        <v>9</v>
      </c>
      <c r="B14" s="173" t="s">
        <v>42</v>
      </c>
      <c r="C14" s="1">
        <v>654</v>
      </c>
      <c r="D14" s="1">
        <v>638</v>
      </c>
      <c r="E14" s="10">
        <f t="shared" si="1"/>
        <v>97.55351681957187</v>
      </c>
      <c r="F14" s="1">
        <v>739</v>
      </c>
      <c r="G14" s="1">
        <v>725</v>
      </c>
      <c r="H14" s="10">
        <f t="shared" si="0"/>
        <v>98.10554803788904</v>
      </c>
      <c r="I14" s="15"/>
      <c r="J14" s="15"/>
      <c r="Q14" s="26"/>
    </row>
    <row r="15" spans="1:17" ht="15">
      <c r="A15" s="171">
        <v>10</v>
      </c>
      <c r="B15" s="173" t="s">
        <v>43</v>
      </c>
      <c r="C15" s="1">
        <v>2226</v>
      </c>
      <c r="D15" s="1">
        <v>2170</v>
      </c>
      <c r="E15" s="10">
        <f t="shared" si="1"/>
        <v>97.48427672955975</v>
      </c>
      <c r="F15" s="1">
        <v>2631</v>
      </c>
      <c r="G15" s="1">
        <v>2584</v>
      </c>
      <c r="H15" s="10">
        <f t="shared" si="0"/>
        <v>98.21360699353858</v>
      </c>
      <c r="I15" s="15"/>
      <c r="J15" s="15"/>
      <c r="Q15" s="26"/>
    </row>
    <row r="16" spans="1:17" ht="15">
      <c r="A16" s="171">
        <v>11</v>
      </c>
      <c r="B16" s="173" t="s">
        <v>44</v>
      </c>
      <c r="C16" s="1">
        <v>1733</v>
      </c>
      <c r="D16" s="1">
        <v>1611</v>
      </c>
      <c r="E16" s="10">
        <f t="shared" si="1"/>
        <v>92.9601846508944</v>
      </c>
      <c r="F16" s="1">
        <v>1809</v>
      </c>
      <c r="G16" s="1">
        <v>1651</v>
      </c>
      <c r="H16" s="10">
        <f t="shared" si="0"/>
        <v>91.26589275843007</v>
      </c>
      <c r="I16" s="15"/>
      <c r="J16" s="15"/>
      <c r="Q16" s="26"/>
    </row>
    <row r="17" spans="1:17" ht="15">
      <c r="A17" s="171">
        <v>12</v>
      </c>
      <c r="B17" s="173" t="s">
        <v>45</v>
      </c>
      <c r="C17" s="1">
        <v>3613</v>
      </c>
      <c r="D17" s="1">
        <v>3143</v>
      </c>
      <c r="E17" s="10">
        <f t="shared" si="1"/>
        <v>86.99141987268199</v>
      </c>
      <c r="F17" s="1">
        <v>4146</v>
      </c>
      <c r="G17" s="1">
        <v>3916</v>
      </c>
      <c r="H17" s="10">
        <f t="shared" si="0"/>
        <v>94.4524843222383</v>
      </c>
      <c r="Q17" s="26"/>
    </row>
    <row r="18" spans="1:13" ht="15">
      <c r="A18" s="171">
        <v>13</v>
      </c>
      <c r="B18" s="173" t="s">
        <v>46</v>
      </c>
      <c r="C18" s="1">
        <v>1870</v>
      </c>
      <c r="D18" s="1">
        <v>1747</v>
      </c>
      <c r="E18" s="10">
        <f t="shared" si="1"/>
        <v>93.42245989304813</v>
      </c>
      <c r="F18" s="1">
        <v>2148</v>
      </c>
      <c r="G18" s="1">
        <v>1911</v>
      </c>
      <c r="H18" s="10">
        <f>+G18/F18*100</f>
        <v>88.96648044692738</v>
      </c>
      <c r="M18" s="26"/>
    </row>
    <row r="19" spans="1:13" ht="15">
      <c r="A19" s="171">
        <v>14</v>
      </c>
      <c r="B19" s="173" t="s">
        <v>47</v>
      </c>
      <c r="C19" s="1">
        <v>3149</v>
      </c>
      <c r="D19" s="1">
        <v>1695</v>
      </c>
      <c r="E19" s="10">
        <f t="shared" si="1"/>
        <v>53.826611622737374</v>
      </c>
      <c r="F19" s="1">
        <v>3390</v>
      </c>
      <c r="G19" s="1">
        <v>2724</v>
      </c>
      <c r="H19" s="10">
        <f>+G19/F19*100</f>
        <v>80.35398230088495</v>
      </c>
      <c r="M19" s="26"/>
    </row>
    <row r="20" spans="1:13" ht="15">
      <c r="A20" s="171">
        <v>15</v>
      </c>
      <c r="B20" s="173" t="s">
        <v>48</v>
      </c>
      <c r="C20" s="1">
        <v>726</v>
      </c>
      <c r="D20" s="1">
        <v>661</v>
      </c>
      <c r="E20" s="10">
        <f t="shared" si="1"/>
        <v>91.04683195592287</v>
      </c>
      <c r="F20" s="1">
        <v>793</v>
      </c>
      <c r="G20" s="1">
        <v>713</v>
      </c>
      <c r="H20" s="12">
        <f>+G20/F20*100</f>
        <v>89.91172761664565</v>
      </c>
      <c r="M20" s="26"/>
    </row>
    <row r="21" spans="1:17" ht="15" customHeight="1">
      <c r="A21" s="171">
        <v>16</v>
      </c>
      <c r="B21" s="173" t="s">
        <v>49</v>
      </c>
      <c r="C21" s="1">
        <v>612</v>
      </c>
      <c r="D21" s="1">
        <v>582</v>
      </c>
      <c r="E21" s="10">
        <f>+D21/C21*100</f>
        <v>95.09803921568627</v>
      </c>
      <c r="F21" s="1">
        <v>758</v>
      </c>
      <c r="G21" s="1">
        <v>588</v>
      </c>
      <c r="H21" s="10">
        <f t="shared" si="0"/>
        <v>77.57255936675462</v>
      </c>
      <c r="Q21" s="26"/>
    </row>
    <row r="22" spans="1:17" ht="12.75" customHeight="1">
      <c r="A22" s="171">
        <v>17</v>
      </c>
      <c r="B22" s="173" t="s">
        <v>50</v>
      </c>
      <c r="C22" s="1">
        <v>1965</v>
      </c>
      <c r="D22" s="1">
        <v>1851</v>
      </c>
      <c r="E22" s="10">
        <f>+D22/C22*100</f>
        <v>94.19847328244275</v>
      </c>
      <c r="F22" s="1">
        <v>1825</v>
      </c>
      <c r="G22" s="1">
        <v>1798</v>
      </c>
      <c r="H22" s="12">
        <f t="shared" si="0"/>
        <v>98.52054794520548</v>
      </c>
      <c r="Q22" s="26"/>
    </row>
    <row r="23" spans="1:17" ht="12.75" customHeight="1">
      <c r="A23" s="171">
        <v>18</v>
      </c>
      <c r="B23" s="173" t="s">
        <v>51</v>
      </c>
      <c r="C23" s="1">
        <v>1944</v>
      </c>
      <c r="D23" s="1">
        <v>1696</v>
      </c>
      <c r="E23" s="10">
        <f>+D23/C23*100</f>
        <v>87.24279835390946</v>
      </c>
      <c r="F23" s="1">
        <v>2140</v>
      </c>
      <c r="G23" s="1">
        <v>1930</v>
      </c>
      <c r="H23" s="12">
        <f t="shared" si="0"/>
        <v>90.18691588785047</v>
      </c>
      <c r="Q23" s="26"/>
    </row>
    <row r="24" spans="1:8" ht="12.75" customHeight="1">
      <c r="A24" s="171">
        <v>19</v>
      </c>
      <c r="B24" s="173" t="s">
        <v>52</v>
      </c>
      <c r="C24" s="1">
        <v>1625</v>
      </c>
      <c r="D24" s="1">
        <v>1524</v>
      </c>
      <c r="E24" s="12">
        <f t="shared" si="1"/>
        <v>93.78461538461539</v>
      </c>
      <c r="F24" s="1">
        <v>1721</v>
      </c>
      <c r="G24" s="1">
        <v>1621</v>
      </c>
      <c r="H24" s="10">
        <f t="shared" si="0"/>
        <v>94.18942475305056</v>
      </c>
    </row>
    <row r="25" spans="1:8" ht="14.25" customHeight="1">
      <c r="A25" s="171">
        <v>20</v>
      </c>
      <c r="B25" s="173" t="s">
        <v>53</v>
      </c>
      <c r="C25" s="1">
        <v>1567</v>
      </c>
      <c r="D25" s="1">
        <v>1484</v>
      </c>
      <c r="E25" s="10">
        <f t="shared" si="1"/>
        <v>94.70325462667518</v>
      </c>
      <c r="F25" s="1">
        <v>1685</v>
      </c>
      <c r="G25" s="1">
        <v>1661</v>
      </c>
      <c r="H25" s="10">
        <f t="shared" si="0"/>
        <v>98.57566765578635</v>
      </c>
    </row>
    <row r="26" spans="1:10" ht="14.25" customHeight="1">
      <c r="A26" s="171">
        <v>21</v>
      </c>
      <c r="B26" s="173" t="s">
        <v>54</v>
      </c>
      <c r="C26" s="1">
        <v>1124</v>
      </c>
      <c r="D26" s="1">
        <v>1063</v>
      </c>
      <c r="E26" s="10">
        <f t="shared" si="1"/>
        <v>94.57295373665481</v>
      </c>
      <c r="F26" s="1">
        <v>1280</v>
      </c>
      <c r="G26" s="1">
        <v>1236</v>
      </c>
      <c r="H26" s="10">
        <f t="shared" si="0"/>
        <v>96.5625</v>
      </c>
      <c r="I26" s="15"/>
      <c r="J26" s="15"/>
    </row>
    <row r="27" spans="1:10" ht="12.75" customHeight="1">
      <c r="A27" s="171">
        <v>22</v>
      </c>
      <c r="B27" s="173" t="s">
        <v>55</v>
      </c>
      <c r="C27" s="1">
        <v>2533</v>
      </c>
      <c r="D27" s="1">
        <v>2461</v>
      </c>
      <c r="E27" s="10">
        <f t="shared" si="1"/>
        <v>97.15752072641138</v>
      </c>
      <c r="F27" s="1">
        <v>2651</v>
      </c>
      <c r="G27" s="1">
        <v>2600</v>
      </c>
      <c r="H27" s="10">
        <f t="shared" si="0"/>
        <v>98.0761976612599</v>
      </c>
      <c r="I27" s="15"/>
      <c r="J27" s="15"/>
    </row>
    <row r="28" spans="1:10" ht="12.75" customHeight="1">
      <c r="A28" s="171">
        <v>23</v>
      </c>
      <c r="B28" s="173" t="s">
        <v>56</v>
      </c>
      <c r="C28" s="1">
        <v>1382</v>
      </c>
      <c r="D28" s="1">
        <v>1314</v>
      </c>
      <c r="E28" s="10">
        <f t="shared" si="1"/>
        <v>95.07959479015919</v>
      </c>
      <c r="F28" s="1">
        <v>1537</v>
      </c>
      <c r="G28" s="1">
        <v>1510</v>
      </c>
      <c r="H28" s="10">
        <f t="shared" si="0"/>
        <v>98.24333116460637</v>
      </c>
      <c r="I28" s="15"/>
      <c r="J28" s="15"/>
    </row>
    <row r="29" spans="1:10" ht="13.5" customHeight="1">
      <c r="A29" s="171">
        <v>24</v>
      </c>
      <c r="B29" s="173" t="s">
        <v>57</v>
      </c>
      <c r="C29" s="174">
        <v>8535</v>
      </c>
      <c r="D29" s="1">
        <v>6235</v>
      </c>
      <c r="E29" s="10">
        <f t="shared" si="1"/>
        <v>73.05213825424721</v>
      </c>
      <c r="F29" s="1">
        <v>8512</v>
      </c>
      <c r="G29" s="1">
        <v>6617</v>
      </c>
      <c r="H29" s="10">
        <f t="shared" si="0"/>
        <v>77.73731203007519</v>
      </c>
      <c r="I29" s="15"/>
      <c r="J29" s="15"/>
    </row>
    <row r="30" spans="1:10" ht="15">
      <c r="A30" s="171">
        <v>25</v>
      </c>
      <c r="B30" s="173" t="s">
        <v>58</v>
      </c>
      <c r="C30" s="174">
        <v>2679</v>
      </c>
      <c r="D30" s="1">
        <v>2660</v>
      </c>
      <c r="E30" s="10">
        <f t="shared" si="1"/>
        <v>99.29078014184397</v>
      </c>
      <c r="F30" s="1">
        <v>2692</v>
      </c>
      <c r="G30" s="1">
        <v>2668</v>
      </c>
      <c r="H30" s="10">
        <f t="shared" si="0"/>
        <v>99.10846953937593</v>
      </c>
      <c r="I30" s="15"/>
      <c r="J30" s="15"/>
    </row>
    <row r="31" spans="1:10" ht="14.25">
      <c r="A31" s="847" t="s">
        <v>1</v>
      </c>
      <c r="B31" s="847"/>
      <c r="C31" s="312">
        <f>SUM(C6:C23)</f>
        <v>47640</v>
      </c>
      <c r="D31" s="312">
        <f>SUM(D6:D23)</f>
        <v>40804</v>
      </c>
      <c r="E31" s="254">
        <f>+D31/C31*100</f>
        <v>85.65071368597818</v>
      </c>
      <c r="F31" s="312">
        <f>SUM(F6:F23)</f>
        <v>49363</v>
      </c>
      <c r="G31" s="312">
        <f>SUM(G6:G23)</f>
        <v>44047</v>
      </c>
      <c r="H31" s="254">
        <f>+G31/F31*100</f>
        <v>89.23080039705853</v>
      </c>
      <c r="I31" s="15"/>
      <c r="J31" s="15"/>
    </row>
    <row r="32" spans="1:10" ht="14.25">
      <c r="A32" s="847" t="s">
        <v>2</v>
      </c>
      <c r="B32" s="847"/>
      <c r="C32" s="246">
        <f>SUM(C24:C30)</f>
        <v>19445</v>
      </c>
      <c r="D32" s="246">
        <f>SUM(D24:D30)</f>
        <v>16741</v>
      </c>
      <c r="E32" s="254">
        <f>+D32/C32*100</f>
        <v>86.09411159681152</v>
      </c>
      <c r="F32" s="246">
        <f>SUM(F24:F30)</f>
        <v>20078</v>
      </c>
      <c r="G32" s="246">
        <f>SUM(G24:G30)</f>
        <v>17913</v>
      </c>
      <c r="H32" s="254">
        <f>+G32/F32*100</f>
        <v>89.21705349138361</v>
      </c>
      <c r="I32" s="15"/>
      <c r="J32" s="15"/>
    </row>
    <row r="33" spans="1:8" ht="14.25">
      <c r="A33" s="847" t="s">
        <v>0</v>
      </c>
      <c r="B33" s="847"/>
      <c r="C33" s="246">
        <f>+C31+C32</f>
        <v>67085</v>
      </c>
      <c r="D33" s="246">
        <f>+D31+D32</f>
        <v>57545</v>
      </c>
      <c r="E33" s="254">
        <f>+D33/C33*100</f>
        <v>85.7792352985019</v>
      </c>
      <c r="F33" s="246">
        <f>+F31+F32</f>
        <v>69441</v>
      </c>
      <c r="G33" s="246">
        <f>+G31+G32</f>
        <v>61960</v>
      </c>
      <c r="H33" s="254">
        <f>+G33/F33*100</f>
        <v>89.22682565055227</v>
      </c>
    </row>
    <row r="35" spans="3:8" ht="12.75">
      <c r="C35" s="214"/>
      <c r="D35" s="214"/>
      <c r="E35" s="214"/>
      <c r="F35" s="214"/>
      <c r="G35" s="214"/>
      <c r="H35" s="214"/>
    </row>
    <row r="36" ht="49.5" customHeight="1"/>
  </sheetData>
  <sheetProtection/>
  <mergeCells count="8">
    <mergeCell ref="A1:H2"/>
    <mergeCell ref="A31:B31"/>
    <mergeCell ref="A32:B32"/>
    <mergeCell ref="A33:B33"/>
    <mergeCell ref="A4:A5"/>
    <mergeCell ref="B4:B5"/>
    <mergeCell ref="C4:E4"/>
    <mergeCell ref="F4:H4"/>
  </mergeCells>
  <printOptions horizontalCentered="1" verticalCentered="1"/>
  <pageMargins left="0.75" right="0.75" top="0.75" bottom="0.75" header="0.5" footer="0.5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156"/>
  <sheetViews>
    <sheetView zoomScaleSheetLayoutView="100" zoomScalePageLayoutView="0" workbookViewId="0" topLeftCell="A1">
      <selection activeCell="J18" sqref="J18"/>
    </sheetView>
  </sheetViews>
  <sheetFormatPr defaultColWidth="9.140625" defaultRowHeight="12.75"/>
  <cols>
    <col min="1" max="1" width="4.00390625" style="15" customWidth="1"/>
    <col min="2" max="2" width="13.140625" style="15" customWidth="1"/>
    <col min="3" max="3" width="6.57421875" style="15" customWidth="1"/>
    <col min="4" max="4" width="8.140625" style="15" customWidth="1"/>
    <col min="5" max="5" width="6.8515625" style="16" customWidth="1"/>
    <col min="6" max="6" width="8.140625" style="15" customWidth="1"/>
    <col min="7" max="7" width="6.7109375" style="15" customWidth="1"/>
    <col min="8" max="8" width="6.7109375" style="16" customWidth="1"/>
    <col min="9" max="16384" width="9.140625" style="15" customWidth="1"/>
  </cols>
  <sheetData>
    <row r="1" spans="1:8" ht="12.75" customHeight="1">
      <c r="A1" s="790" t="s">
        <v>803</v>
      </c>
      <c r="B1" s="790"/>
      <c r="C1" s="790"/>
      <c r="D1" s="790"/>
      <c r="E1" s="790"/>
      <c r="F1" s="790"/>
      <c r="G1" s="790"/>
      <c r="H1" s="790"/>
    </row>
    <row r="2" spans="1:8" ht="12.75">
      <c r="A2" s="790"/>
      <c r="B2" s="790"/>
      <c r="C2" s="790"/>
      <c r="D2" s="790"/>
      <c r="E2" s="790"/>
      <c r="F2" s="790"/>
      <c r="G2" s="790"/>
      <c r="H2" s="790"/>
    </row>
    <row r="3" spans="1:8" ht="12.75">
      <c r="A3" s="790"/>
      <c r="B3" s="790"/>
      <c r="C3" s="790"/>
      <c r="D3" s="790"/>
      <c r="E3" s="790"/>
      <c r="F3" s="790"/>
      <c r="G3" s="790"/>
      <c r="H3" s="790"/>
    </row>
    <row r="4" spans="1:8" ht="12.75">
      <c r="A4" s="24"/>
      <c r="B4" s="24" t="s">
        <v>477</v>
      </c>
      <c r="C4" s="24"/>
      <c r="D4" s="24"/>
      <c r="E4" s="42"/>
      <c r="F4" s="24"/>
      <c r="G4" s="24"/>
      <c r="H4" s="42"/>
    </row>
    <row r="5" spans="1:8" ht="12.75" customHeight="1">
      <c r="A5" s="791"/>
      <c r="B5" s="792" t="s">
        <v>178</v>
      </c>
      <c r="C5" s="783" t="s">
        <v>179</v>
      </c>
      <c r="D5" s="783"/>
      <c r="E5" s="783"/>
      <c r="F5" s="783" t="s">
        <v>478</v>
      </c>
      <c r="G5" s="783"/>
      <c r="H5" s="783"/>
    </row>
    <row r="6" spans="1:8" ht="12.75">
      <c r="A6" s="791"/>
      <c r="B6" s="792"/>
      <c r="C6" s="1" t="s">
        <v>69</v>
      </c>
      <c r="D6" s="1" t="s">
        <v>70</v>
      </c>
      <c r="E6" s="1" t="s">
        <v>5</v>
      </c>
      <c r="F6" s="1" t="s">
        <v>69</v>
      </c>
      <c r="G6" s="1" t="s">
        <v>70</v>
      </c>
      <c r="H6" s="1" t="s">
        <v>5</v>
      </c>
    </row>
    <row r="7" spans="1:8" ht="15" customHeight="1">
      <c r="A7" s="11">
        <v>1</v>
      </c>
      <c r="B7" s="164" t="s">
        <v>479</v>
      </c>
      <c r="C7" s="457">
        <v>500</v>
      </c>
      <c r="D7" s="457">
        <v>372</v>
      </c>
      <c r="E7" s="10">
        <f aca="true" t="shared" si="0" ref="E7:E22">D7/C7*100</f>
        <v>74.4</v>
      </c>
      <c r="F7" s="457">
        <v>452</v>
      </c>
      <c r="G7" s="457">
        <v>420</v>
      </c>
      <c r="H7" s="12">
        <f aca="true" t="shared" si="1" ref="H7:H22">+G7/F7*100</f>
        <v>92.92035398230088</v>
      </c>
    </row>
    <row r="8" spans="1:8" ht="13.5" customHeight="1">
      <c r="A8" s="11">
        <v>2</v>
      </c>
      <c r="B8" s="164" t="s">
        <v>480</v>
      </c>
      <c r="C8" s="457">
        <v>220</v>
      </c>
      <c r="D8" s="457">
        <v>183</v>
      </c>
      <c r="E8" s="10">
        <f t="shared" si="0"/>
        <v>83.18181818181817</v>
      </c>
      <c r="F8" s="457">
        <v>250</v>
      </c>
      <c r="G8" s="457">
        <v>202</v>
      </c>
      <c r="H8" s="12">
        <f t="shared" si="1"/>
        <v>80.80000000000001</v>
      </c>
    </row>
    <row r="9" spans="1:8" ht="15.75" customHeight="1">
      <c r="A9" s="11">
        <v>3</v>
      </c>
      <c r="B9" s="164" t="s">
        <v>481</v>
      </c>
      <c r="C9" s="457">
        <v>1421</v>
      </c>
      <c r="D9" s="457">
        <v>1397</v>
      </c>
      <c r="E9" s="10">
        <f t="shared" si="0"/>
        <v>98.31104855735397</v>
      </c>
      <c r="F9" s="457">
        <v>1380</v>
      </c>
      <c r="G9" s="457">
        <v>1352</v>
      </c>
      <c r="H9" s="12">
        <f t="shared" si="1"/>
        <v>97.97101449275362</v>
      </c>
    </row>
    <row r="10" spans="1:8" ht="15" customHeight="1">
      <c r="A10" s="11">
        <v>4</v>
      </c>
      <c r="B10" s="164" t="s">
        <v>482</v>
      </c>
      <c r="C10" s="457">
        <v>2360</v>
      </c>
      <c r="D10" s="457">
        <v>1773</v>
      </c>
      <c r="E10" s="10">
        <f t="shared" si="0"/>
        <v>75.12711864406779</v>
      </c>
      <c r="F10" s="457">
        <v>2088</v>
      </c>
      <c r="G10" s="457">
        <v>2088</v>
      </c>
      <c r="H10" s="12">
        <f t="shared" si="1"/>
        <v>100</v>
      </c>
    </row>
    <row r="11" spans="1:8" ht="14.25" customHeight="1">
      <c r="A11" s="11">
        <v>5</v>
      </c>
      <c r="B11" s="164" t="s">
        <v>483</v>
      </c>
      <c r="C11" s="457">
        <v>149</v>
      </c>
      <c r="D11" s="457">
        <v>140</v>
      </c>
      <c r="E11" s="10">
        <f t="shared" si="0"/>
        <v>93.95973154362416</v>
      </c>
      <c r="F11" s="457">
        <v>166</v>
      </c>
      <c r="G11" s="457">
        <v>166</v>
      </c>
      <c r="H11" s="12">
        <f t="shared" si="1"/>
        <v>100</v>
      </c>
    </row>
    <row r="12" spans="1:8" ht="15.75" customHeight="1">
      <c r="A12" s="11">
        <v>6</v>
      </c>
      <c r="B12" s="164" t="s">
        <v>484</v>
      </c>
      <c r="C12" s="457">
        <v>619</v>
      </c>
      <c r="D12" s="457">
        <v>404</v>
      </c>
      <c r="E12" s="10">
        <f t="shared" si="0"/>
        <v>65.26655896607431</v>
      </c>
      <c r="F12" s="457">
        <v>498</v>
      </c>
      <c r="G12" s="457">
        <v>475</v>
      </c>
      <c r="H12" s="12">
        <f t="shared" si="1"/>
        <v>95.38152610441767</v>
      </c>
    </row>
    <row r="13" spans="1:8" ht="15.75" customHeight="1">
      <c r="A13" s="11">
        <v>7</v>
      </c>
      <c r="B13" s="164" t="s">
        <v>485</v>
      </c>
      <c r="C13" s="457">
        <v>932</v>
      </c>
      <c r="D13" s="457">
        <v>645</v>
      </c>
      <c r="E13" s="10">
        <f t="shared" si="0"/>
        <v>69.20600858369099</v>
      </c>
      <c r="F13" s="457">
        <v>640</v>
      </c>
      <c r="G13" s="457">
        <v>577</v>
      </c>
      <c r="H13" s="12">
        <f t="shared" si="1"/>
        <v>90.15625</v>
      </c>
    </row>
    <row r="14" spans="1:8" ht="15" customHeight="1">
      <c r="A14" s="11">
        <v>8</v>
      </c>
      <c r="B14" s="164" t="s">
        <v>486</v>
      </c>
      <c r="C14" s="457">
        <v>1000</v>
      </c>
      <c r="D14" s="457">
        <v>934</v>
      </c>
      <c r="E14" s="10">
        <f t="shared" si="0"/>
        <v>93.4</v>
      </c>
      <c r="F14" s="457">
        <v>1000</v>
      </c>
      <c r="G14" s="457">
        <v>818</v>
      </c>
      <c r="H14" s="12">
        <f t="shared" si="1"/>
        <v>81.8</v>
      </c>
    </row>
    <row r="15" spans="1:8" ht="14.25" customHeight="1">
      <c r="A15" s="11">
        <v>9</v>
      </c>
      <c r="B15" s="164" t="s">
        <v>487</v>
      </c>
      <c r="C15" s="457">
        <v>648</v>
      </c>
      <c r="D15" s="457">
        <v>533</v>
      </c>
      <c r="E15" s="10">
        <f t="shared" si="0"/>
        <v>82.25308641975309</v>
      </c>
      <c r="F15" s="457">
        <v>520</v>
      </c>
      <c r="G15" s="457">
        <v>503</v>
      </c>
      <c r="H15" s="12">
        <f t="shared" si="1"/>
        <v>96.73076923076923</v>
      </c>
    </row>
    <row r="16" spans="1:8" ht="16.5" customHeight="1">
      <c r="A16" s="11">
        <v>10</v>
      </c>
      <c r="B16" s="164" t="s">
        <v>488</v>
      </c>
      <c r="C16" s="457">
        <v>598</v>
      </c>
      <c r="D16" s="457">
        <v>544</v>
      </c>
      <c r="E16" s="10">
        <f t="shared" si="0"/>
        <v>90.96989966555184</v>
      </c>
      <c r="F16" s="457">
        <v>1038</v>
      </c>
      <c r="G16" s="457">
        <v>520</v>
      </c>
      <c r="H16" s="12">
        <f t="shared" si="1"/>
        <v>50.09633911368015</v>
      </c>
    </row>
    <row r="17" spans="1:8" ht="15.75" customHeight="1">
      <c r="A17" s="11">
        <v>11</v>
      </c>
      <c r="B17" s="164" t="s">
        <v>489</v>
      </c>
      <c r="C17" s="457">
        <v>723</v>
      </c>
      <c r="D17" s="457">
        <v>638</v>
      </c>
      <c r="E17" s="10">
        <f t="shared" si="0"/>
        <v>88.24343015214384</v>
      </c>
      <c r="F17" s="457">
        <v>785</v>
      </c>
      <c r="G17" s="457">
        <v>676</v>
      </c>
      <c r="H17" s="12">
        <f t="shared" si="1"/>
        <v>86.11464968152866</v>
      </c>
    </row>
    <row r="18" spans="1:8" ht="13.5" customHeight="1">
      <c r="A18" s="11">
        <v>12</v>
      </c>
      <c r="B18" s="164" t="s">
        <v>490</v>
      </c>
      <c r="C18" s="457">
        <v>1800</v>
      </c>
      <c r="D18" s="457">
        <v>1444</v>
      </c>
      <c r="E18" s="10">
        <f t="shared" si="0"/>
        <v>80.22222222222221</v>
      </c>
      <c r="F18" s="457">
        <v>1728</v>
      </c>
      <c r="G18" s="457">
        <v>1451</v>
      </c>
      <c r="H18" s="12">
        <f t="shared" si="1"/>
        <v>83.9699074074074</v>
      </c>
    </row>
    <row r="19" spans="1:8" ht="13.5" customHeight="1">
      <c r="A19" s="11">
        <v>13</v>
      </c>
      <c r="B19" s="164" t="s">
        <v>491</v>
      </c>
      <c r="C19" s="457">
        <v>1500</v>
      </c>
      <c r="D19" s="457">
        <v>1290</v>
      </c>
      <c r="E19" s="10">
        <f t="shared" si="0"/>
        <v>86</v>
      </c>
      <c r="F19" s="457">
        <v>1330</v>
      </c>
      <c r="G19" s="457">
        <v>1264</v>
      </c>
      <c r="H19" s="12">
        <f t="shared" si="1"/>
        <v>95.03759398496241</v>
      </c>
    </row>
    <row r="20" spans="1:8" ht="14.25" customHeight="1">
      <c r="A20" s="11">
        <v>14</v>
      </c>
      <c r="B20" s="164" t="s">
        <v>492</v>
      </c>
      <c r="C20" s="457">
        <v>2197</v>
      </c>
      <c r="D20" s="457">
        <v>1512</v>
      </c>
      <c r="E20" s="10">
        <f t="shared" si="0"/>
        <v>68.82111970869367</v>
      </c>
      <c r="F20" s="457">
        <v>1977</v>
      </c>
      <c r="G20" s="457">
        <v>1646</v>
      </c>
      <c r="H20" s="12">
        <f t="shared" si="1"/>
        <v>83.2574607991907</v>
      </c>
    </row>
    <row r="21" spans="1:8" ht="13.5" customHeight="1">
      <c r="A21" s="11">
        <v>15</v>
      </c>
      <c r="B21" s="164" t="s">
        <v>493</v>
      </c>
      <c r="C21" s="457">
        <v>2000</v>
      </c>
      <c r="D21" s="457">
        <v>1583</v>
      </c>
      <c r="E21" s="10">
        <f t="shared" si="0"/>
        <v>79.14999999999999</v>
      </c>
      <c r="F21" s="457">
        <v>1800</v>
      </c>
      <c r="G21" s="457">
        <v>1799</v>
      </c>
      <c r="H21" s="12">
        <f t="shared" si="1"/>
        <v>99.94444444444444</v>
      </c>
    </row>
    <row r="22" spans="1:8" ht="15" customHeight="1">
      <c r="A22" s="11">
        <v>16</v>
      </c>
      <c r="B22" s="164" t="s">
        <v>494</v>
      </c>
      <c r="C22" s="457">
        <v>612</v>
      </c>
      <c r="D22" s="457">
        <v>474</v>
      </c>
      <c r="E22" s="10">
        <f t="shared" si="0"/>
        <v>77.45098039215686</v>
      </c>
      <c r="F22" s="457">
        <v>526</v>
      </c>
      <c r="G22" s="457">
        <v>481</v>
      </c>
      <c r="H22" s="12">
        <f t="shared" si="1"/>
        <v>91.4448669201521</v>
      </c>
    </row>
    <row r="23" spans="1:8" ht="12.75">
      <c r="A23" s="788" t="s">
        <v>333</v>
      </c>
      <c r="B23" s="788"/>
      <c r="C23" s="175">
        <f>SUM(C7:C22)</f>
        <v>17279</v>
      </c>
      <c r="D23" s="175">
        <f>SUM(D7:D22)</f>
        <v>13866</v>
      </c>
      <c r="E23" s="176">
        <f>+D23/C23*100</f>
        <v>80.24769951964814</v>
      </c>
      <c r="F23" s="175">
        <f>SUM(F7:F22)</f>
        <v>16178</v>
      </c>
      <c r="G23" s="175">
        <f>SUM(G7:G22)</f>
        <v>14438</v>
      </c>
      <c r="H23" s="176">
        <f>+G23/F23*100</f>
        <v>89.24465323278527</v>
      </c>
    </row>
    <row r="24" spans="1:8" ht="12.75">
      <c r="A24" s="11">
        <v>17</v>
      </c>
      <c r="B24" s="8" t="s">
        <v>334</v>
      </c>
      <c r="C24" s="1">
        <v>211</v>
      </c>
      <c r="D24" s="1">
        <v>208</v>
      </c>
      <c r="E24" s="10">
        <f>D24/C24*100</f>
        <v>98.5781990521327</v>
      </c>
      <c r="F24" s="1">
        <v>240</v>
      </c>
      <c r="G24" s="1">
        <v>234</v>
      </c>
      <c r="H24" s="136">
        <f>G24/F24*100</f>
        <v>97.5</v>
      </c>
    </row>
    <row r="25" spans="1:8" ht="12.75">
      <c r="A25" s="11">
        <v>18</v>
      </c>
      <c r="B25" s="8" t="s">
        <v>335</v>
      </c>
      <c r="C25" s="1">
        <v>105</v>
      </c>
      <c r="D25" s="1">
        <v>91</v>
      </c>
      <c r="E25" s="10">
        <f aca="true" t="shared" si="2" ref="E25:E31">D25/C25*100</f>
        <v>86.66666666666667</v>
      </c>
      <c r="F25" s="1">
        <v>138</v>
      </c>
      <c r="G25" s="1">
        <v>138</v>
      </c>
      <c r="H25" s="136">
        <f aca="true" t="shared" si="3" ref="H25:H31">G25/F25*100</f>
        <v>100</v>
      </c>
    </row>
    <row r="26" spans="1:8" ht="12.75">
      <c r="A26" s="11">
        <v>19</v>
      </c>
      <c r="B26" s="8" t="s">
        <v>336</v>
      </c>
      <c r="C26" s="1">
        <v>93</v>
      </c>
      <c r="D26" s="1">
        <v>93</v>
      </c>
      <c r="E26" s="10">
        <f t="shared" si="2"/>
        <v>100</v>
      </c>
      <c r="F26" s="1">
        <v>106</v>
      </c>
      <c r="G26" s="1">
        <v>106</v>
      </c>
      <c r="H26" s="136">
        <f t="shared" si="3"/>
        <v>100</v>
      </c>
    </row>
    <row r="27" spans="1:8" ht="12.75">
      <c r="A27" s="11">
        <v>20</v>
      </c>
      <c r="B27" s="8" t="s">
        <v>337</v>
      </c>
      <c r="C27" s="1">
        <v>140</v>
      </c>
      <c r="D27" s="1">
        <v>132</v>
      </c>
      <c r="E27" s="10">
        <f t="shared" si="2"/>
        <v>94.28571428571428</v>
      </c>
      <c r="F27" s="1">
        <v>129</v>
      </c>
      <c r="G27" s="1">
        <v>129</v>
      </c>
      <c r="H27" s="136">
        <f t="shared" si="3"/>
        <v>100</v>
      </c>
    </row>
    <row r="28" spans="1:8" ht="12.75">
      <c r="A28" s="11">
        <v>21</v>
      </c>
      <c r="B28" s="8" t="s">
        <v>298</v>
      </c>
      <c r="C28" s="1">
        <v>702</v>
      </c>
      <c r="D28" s="1">
        <v>702</v>
      </c>
      <c r="E28" s="10">
        <f t="shared" si="2"/>
        <v>100</v>
      </c>
      <c r="F28" s="1">
        <v>710</v>
      </c>
      <c r="G28" s="1">
        <v>691</v>
      </c>
      <c r="H28" s="136">
        <f t="shared" si="3"/>
        <v>97.32394366197184</v>
      </c>
    </row>
    <row r="29" spans="1:8" ht="12.75">
      <c r="A29" s="11">
        <v>22</v>
      </c>
      <c r="B29" s="8" t="s">
        <v>299</v>
      </c>
      <c r="C29" s="1">
        <v>116</v>
      </c>
      <c r="D29" s="1">
        <v>110</v>
      </c>
      <c r="E29" s="10">
        <f t="shared" si="2"/>
        <v>94.82758620689656</v>
      </c>
      <c r="F29" s="1">
        <v>120</v>
      </c>
      <c r="G29" s="1">
        <v>118</v>
      </c>
      <c r="H29" s="136">
        <f t="shared" si="3"/>
        <v>98.33333333333333</v>
      </c>
    </row>
    <row r="30" spans="1:8" ht="12.75">
      <c r="A30" s="11">
        <v>23</v>
      </c>
      <c r="B30" s="8" t="s">
        <v>338</v>
      </c>
      <c r="C30" s="1">
        <v>83</v>
      </c>
      <c r="D30" s="1">
        <v>82</v>
      </c>
      <c r="E30" s="10">
        <f t="shared" si="2"/>
        <v>98.79518072289156</v>
      </c>
      <c r="F30" s="1">
        <v>82</v>
      </c>
      <c r="G30" s="1">
        <v>82</v>
      </c>
      <c r="H30" s="136">
        <f t="shared" si="3"/>
        <v>100</v>
      </c>
    </row>
    <row r="31" spans="1:8" ht="12.75">
      <c r="A31" s="11">
        <v>24</v>
      </c>
      <c r="B31" s="8" t="s">
        <v>339</v>
      </c>
      <c r="C31" s="1">
        <v>1008</v>
      </c>
      <c r="D31" s="1">
        <v>960</v>
      </c>
      <c r="E31" s="10">
        <f t="shared" si="2"/>
        <v>95.23809523809523</v>
      </c>
      <c r="F31" s="1">
        <v>1228</v>
      </c>
      <c r="G31" s="1">
        <v>1128</v>
      </c>
      <c r="H31" s="136">
        <f t="shared" si="3"/>
        <v>91.85667752442997</v>
      </c>
    </row>
    <row r="32" spans="1:8" ht="12.75">
      <c r="A32" s="788" t="s">
        <v>340</v>
      </c>
      <c r="B32" s="788"/>
      <c r="C32" s="175">
        <f>SUM(C24:C31)</f>
        <v>2458</v>
      </c>
      <c r="D32" s="175">
        <f>SUM(D24:D31)</f>
        <v>2378</v>
      </c>
      <c r="E32" s="176">
        <f aca="true" t="shared" si="4" ref="E32:E59">+D32/C32*100</f>
        <v>96.7453213995118</v>
      </c>
      <c r="F32" s="175">
        <f>SUM(F24:F31)</f>
        <v>2753</v>
      </c>
      <c r="G32" s="175">
        <f>SUM(G24:G31)</f>
        <v>2626</v>
      </c>
      <c r="H32" s="176">
        <f>+G32/F32*100</f>
        <v>95.38685070831819</v>
      </c>
    </row>
    <row r="33" spans="1:8" ht="12.75">
      <c r="A33" s="11">
        <v>25</v>
      </c>
      <c r="B33" s="177" t="s">
        <v>296</v>
      </c>
      <c r="C33" s="1">
        <v>130</v>
      </c>
      <c r="D33" s="1">
        <v>104</v>
      </c>
      <c r="E33" s="12">
        <f t="shared" si="4"/>
        <v>80</v>
      </c>
      <c r="F33" s="1">
        <v>138</v>
      </c>
      <c r="G33" s="1">
        <v>126</v>
      </c>
      <c r="H33" s="12">
        <f aca="true" t="shared" si="5" ref="H33:H38">+G33/F33*100</f>
        <v>91.30434782608695</v>
      </c>
    </row>
    <row r="34" spans="1:8" ht="12.75">
      <c r="A34" s="11">
        <v>26</v>
      </c>
      <c r="B34" s="177" t="s">
        <v>297</v>
      </c>
      <c r="C34" s="1">
        <v>90</v>
      </c>
      <c r="D34" s="1">
        <v>86</v>
      </c>
      <c r="E34" s="12">
        <f t="shared" si="4"/>
        <v>95.55555555555556</v>
      </c>
      <c r="F34" s="1">
        <v>115</v>
      </c>
      <c r="G34" s="1">
        <v>109</v>
      </c>
      <c r="H34" s="12">
        <f t="shared" si="5"/>
        <v>94.78260869565217</v>
      </c>
    </row>
    <row r="35" spans="1:8" ht="12.75">
      <c r="A35" s="11">
        <v>27</v>
      </c>
      <c r="B35" s="177" t="s">
        <v>341</v>
      </c>
      <c r="C35" s="1">
        <v>77</v>
      </c>
      <c r="D35" s="1">
        <v>77</v>
      </c>
      <c r="E35" s="12">
        <f t="shared" si="4"/>
        <v>100</v>
      </c>
      <c r="F35" s="1">
        <v>103</v>
      </c>
      <c r="G35" s="1">
        <v>103</v>
      </c>
      <c r="H35" s="12">
        <f t="shared" si="5"/>
        <v>100</v>
      </c>
    </row>
    <row r="36" spans="1:8" ht="12.75">
      <c r="A36" s="11">
        <v>28</v>
      </c>
      <c r="B36" s="177" t="s">
        <v>342</v>
      </c>
      <c r="C36" s="1">
        <v>93</v>
      </c>
      <c r="D36" s="1">
        <v>84</v>
      </c>
      <c r="E36" s="12">
        <f t="shared" si="4"/>
        <v>90.32258064516128</v>
      </c>
      <c r="F36" s="1">
        <v>90</v>
      </c>
      <c r="G36" s="1">
        <v>90</v>
      </c>
      <c r="H36" s="12">
        <f t="shared" si="5"/>
        <v>100</v>
      </c>
    </row>
    <row r="37" spans="1:8" ht="12.75">
      <c r="A37" s="11">
        <v>29</v>
      </c>
      <c r="B37" s="177" t="s">
        <v>343</v>
      </c>
      <c r="C37" s="1">
        <v>200</v>
      </c>
      <c r="D37" s="1">
        <v>172</v>
      </c>
      <c r="E37" s="12">
        <f t="shared" si="4"/>
        <v>86</v>
      </c>
      <c r="F37" s="1">
        <v>208</v>
      </c>
      <c r="G37" s="1">
        <v>205</v>
      </c>
      <c r="H37" s="12">
        <f t="shared" si="5"/>
        <v>98.5576923076923</v>
      </c>
    </row>
    <row r="38" spans="1:8" ht="12.75">
      <c r="A38" s="11">
        <v>30</v>
      </c>
      <c r="B38" s="177" t="s">
        <v>344</v>
      </c>
      <c r="C38" s="1">
        <v>797</v>
      </c>
      <c r="D38" s="1">
        <v>696</v>
      </c>
      <c r="E38" s="12">
        <f t="shared" si="4"/>
        <v>87.32747804265998</v>
      </c>
      <c r="F38" s="1">
        <v>751</v>
      </c>
      <c r="G38" s="1">
        <v>180</v>
      </c>
      <c r="H38" s="12">
        <f t="shared" si="5"/>
        <v>23.96804260985353</v>
      </c>
    </row>
    <row r="39" spans="1:8" ht="12.75">
      <c r="A39" s="788" t="s">
        <v>345</v>
      </c>
      <c r="B39" s="788"/>
      <c r="C39" s="175">
        <f>SUM(C33:C38)</f>
        <v>1387</v>
      </c>
      <c r="D39" s="175">
        <f>SUM(D33:D38)</f>
        <v>1219</v>
      </c>
      <c r="E39" s="176">
        <f t="shared" si="4"/>
        <v>87.88752703677001</v>
      </c>
      <c r="F39" s="175">
        <f>SUM(F33:F38)</f>
        <v>1405</v>
      </c>
      <c r="G39" s="175">
        <f>SUM(G33:G38)</f>
        <v>813</v>
      </c>
      <c r="H39" s="176">
        <f>+G39/F39*100</f>
        <v>57.86476868327403</v>
      </c>
    </row>
    <row r="40" spans="1:8" ht="15" customHeight="1">
      <c r="A40" s="11">
        <v>31</v>
      </c>
      <c r="B40" s="8" t="s">
        <v>346</v>
      </c>
      <c r="C40" s="1">
        <v>313</v>
      </c>
      <c r="D40" s="1">
        <v>294</v>
      </c>
      <c r="E40" s="12">
        <f t="shared" si="4"/>
        <v>93.9297124600639</v>
      </c>
      <c r="F40" s="1">
        <v>346</v>
      </c>
      <c r="G40" s="1">
        <v>345</v>
      </c>
      <c r="H40" s="12">
        <f>+G40/F40*100</f>
        <v>99.71098265895954</v>
      </c>
    </row>
    <row r="41" spans="1:8" ht="12.75">
      <c r="A41" s="11">
        <v>32</v>
      </c>
      <c r="B41" s="8" t="s">
        <v>300</v>
      </c>
      <c r="C41" s="1">
        <v>920</v>
      </c>
      <c r="D41" s="1">
        <v>907</v>
      </c>
      <c r="E41" s="12">
        <f t="shared" si="4"/>
        <v>98.58695652173914</v>
      </c>
      <c r="F41" s="1">
        <v>1050</v>
      </c>
      <c r="G41" s="1">
        <v>1005</v>
      </c>
      <c r="H41" s="12">
        <f>+G41/F41*100</f>
        <v>95.71428571428572</v>
      </c>
    </row>
    <row r="42" spans="1:8" ht="23.25" customHeight="1">
      <c r="A42" s="11">
        <v>33</v>
      </c>
      <c r="B42" s="164" t="s">
        <v>347</v>
      </c>
      <c r="C42" s="138">
        <v>320</v>
      </c>
      <c r="D42" s="138">
        <v>318</v>
      </c>
      <c r="E42" s="12">
        <f t="shared" si="4"/>
        <v>99.375</v>
      </c>
      <c r="F42" s="138">
        <v>477</v>
      </c>
      <c r="G42" s="138">
        <v>455</v>
      </c>
      <c r="H42" s="12">
        <f>+G42/F42*100</f>
        <v>95.38784067085953</v>
      </c>
    </row>
    <row r="43" spans="1:8" ht="12.75">
      <c r="A43" s="788" t="s">
        <v>348</v>
      </c>
      <c r="B43" s="788"/>
      <c r="C43" s="175">
        <f>SUM(C40:C42)</f>
        <v>1553</v>
      </c>
      <c r="D43" s="175">
        <f>SUM(D40:D42)</f>
        <v>1519</v>
      </c>
      <c r="E43" s="176">
        <f>+D43/C43*100</f>
        <v>97.81068898905345</v>
      </c>
      <c r="F43" s="175">
        <f>SUM(F40:F42)</f>
        <v>1873</v>
      </c>
      <c r="G43" s="175">
        <f>SUM(G40:G42)</f>
        <v>1805</v>
      </c>
      <c r="H43" s="176">
        <f>+G43/F43*100</f>
        <v>96.36946075814203</v>
      </c>
    </row>
    <row r="44" spans="1:8" ht="23.25" customHeight="1">
      <c r="A44" s="11">
        <v>34</v>
      </c>
      <c r="B44" s="164" t="s">
        <v>349</v>
      </c>
      <c r="C44" s="1">
        <v>137</v>
      </c>
      <c r="D44" s="1">
        <v>131</v>
      </c>
      <c r="E44" s="12">
        <f t="shared" si="4"/>
        <v>95.62043795620438</v>
      </c>
      <c r="F44" s="1">
        <v>139</v>
      </c>
      <c r="G44" s="1">
        <v>138</v>
      </c>
      <c r="H44" s="12">
        <f aca="true" t="shared" si="6" ref="H44:H51">+G44/F44*100</f>
        <v>99.28057553956835</v>
      </c>
    </row>
    <row r="45" spans="1:8" ht="12.75">
      <c r="A45" s="11">
        <v>35</v>
      </c>
      <c r="B45" s="8" t="s">
        <v>350</v>
      </c>
      <c r="C45" s="1">
        <v>54</v>
      </c>
      <c r="D45" s="1">
        <v>35</v>
      </c>
      <c r="E45" s="12">
        <f t="shared" si="4"/>
        <v>64.81481481481481</v>
      </c>
      <c r="F45" s="1">
        <v>55</v>
      </c>
      <c r="G45" s="1">
        <v>54</v>
      </c>
      <c r="H45" s="12">
        <f t="shared" si="6"/>
        <v>98.18181818181819</v>
      </c>
    </row>
    <row r="46" spans="1:8" ht="12.75">
      <c r="A46" s="11">
        <v>36</v>
      </c>
      <c r="B46" s="8" t="s">
        <v>351</v>
      </c>
      <c r="C46" s="1">
        <v>88</v>
      </c>
      <c r="D46" s="1">
        <v>88</v>
      </c>
      <c r="E46" s="12">
        <f t="shared" si="4"/>
        <v>100</v>
      </c>
      <c r="F46" s="1">
        <v>69</v>
      </c>
      <c r="G46" s="1">
        <v>64</v>
      </c>
      <c r="H46" s="12">
        <f t="shared" si="6"/>
        <v>92.7536231884058</v>
      </c>
    </row>
    <row r="47" spans="1:8" ht="12.75">
      <c r="A47" s="11">
        <v>37</v>
      </c>
      <c r="B47" s="8" t="s">
        <v>352</v>
      </c>
      <c r="C47" s="1">
        <v>70</v>
      </c>
      <c r="D47" s="1">
        <v>69</v>
      </c>
      <c r="E47" s="12">
        <f t="shared" si="4"/>
        <v>98.57142857142858</v>
      </c>
      <c r="F47" s="1">
        <v>78</v>
      </c>
      <c r="G47" s="1">
        <v>78</v>
      </c>
      <c r="H47" s="12">
        <f t="shared" si="6"/>
        <v>100</v>
      </c>
    </row>
    <row r="48" spans="1:8" ht="12.75">
      <c r="A48" s="11">
        <v>38</v>
      </c>
      <c r="B48" s="8" t="s">
        <v>353</v>
      </c>
      <c r="C48" s="1">
        <v>98</v>
      </c>
      <c r="D48" s="1">
        <v>81</v>
      </c>
      <c r="E48" s="12">
        <f t="shared" si="4"/>
        <v>82.6530612244898</v>
      </c>
      <c r="F48" s="1">
        <v>122</v>
      </c>
      <c r="G48" s="1">
        <v>95</v>
      </c>
      <c r="H48" s="12">
        <f t="shared" si="6"/>
        <v>77.8688524590164</v>
      </c>
    </row>
    <row r="49" spans="1:8" ht="12.75">
      <c r="A49" s="11">
        <v>39</v>
      </c>
      <c r="B49" s="8" t="s">
        <v>354</v>
      </c>
      <c r="C49" s="1">
        <v>58</v>
      </c>
      <c r="D49" s="1">
        <v>54</v>
      </c>
      <c r="E49" s="12">
        <f t="shared" si="4"/>
        <v>93.10344827586206</v>
      </c>
      <c r="F49" s="1">
        <v>88</v>
      </c>
      <c r="G49" s="1">
        <v>84</v>
      </c>
      <c r="H49" s="12">
        <f t="shared" si="6"/>
        <v>95.45454545454545</v>
      </c>
    </row>
    <row r="50" spans="1:8" ht="12.75">
      <c r="A50" s="11">
        <v>40</v>
      </c>
      <c r="B50" s="8" t="s">
        <v>301</v>
      </c>
      <c r="C50" s="1">
        <v>206</v>
      </c>
      <c r="D50" s="1">
        <v>201</v>
      </c>
      <c r="E50" s="12">
        <f t="shared" si="4"/>
        <v>97.57281553398059</v>
      </c>
      <c r="F50" s="1">
        <v>244</v>
      </c>
      <c r="G50" s="1">
        <v>220</v>
      </c>
      <c r="H50" s="12">
        <f t="shared" si="6"/>
        <v>90.1639344262295</v>
      </c>
    </row>
    <row r="51" spans="1:8" ht="12.75">
      <c r="A51" s="11">
        <v>41</v>
      </c>
      <c r="B51" s="8" t="s">
        <v>355</v>
      </c>
      <c r="C51" s="1">
        <v>711</v>
      </c>
      <c r="D51" s="1">
        <v>661</v>
      </c>
      <c r="E51" s="12">
        <f t="shared" si="4"/>
        <v>92.9676511954993</v>
      </c>
      <c r="F51" s="1">
        <v>688</v>
      </c>
      <c r="G51" s="1">
        <v>640</v>
      </c>
      <c r="H51" s="12">
        <f t="shared" si="6"/>
        <v>93.02325581395348</v>
      </c>
    </row>
    <row r="52" spans="1:8" ht="12.75">
      <c r="A52" s="788" t="s">
        <v>356</v>
      </c>
      <c r="B52" s="788"/>
      <c r="C52" s="175">
        <f>SUM(C44:C51)</f>
        <v>1422</v>
      </c>
      <c r="D52" s="175">
        <f>SUM(D44:D51)</f>
        <v>1320</v>
      </c>
      <c r="E52" s="176">
        <f>+D52/C52*100</f>
        <v>92.82700421940928</v>
      </c>
      <c r="F52" s="175">
        <f>SUM(F44:F51)</f>
        <v>1483</v>
      </c>
      <c r="G52" s="175">
        <f>SUM(G44:G51)</f>
        <v>1373</v>
      </c>
      <c r="H52" s="176">
        <f>+G52/F52*100</f>
        <v>92.58260283209711</v>
      </c>
    </row>
    <row r="53" spans="1:8" ht="13.5" customHeight="1">
      <c r="A53" s="11">
        <v>42</v>
      </c>
      <c r="B53" s="72" t="s">
        <v>357</v>
      </c>
      <c r="C53" s="1">
        <v>350</v>
      </c>
      <c r="D53" s="1">
        <v>334</v>
      </c>
      <c r="E53" s="12">
        <f t="shared" si="4"/>
        <v>95.42857142857143</v>
      </c>
      <c r="F53" s="1">
        <v>450</v>
      </c>
      <c r="G53" s="1">
        <v>430</v>
      </c>
      <c r="H53" s="12">
        <f aca="true" t="shared" si="7" ref="H53:H59">+G53/F53*100</f>
        <v>95.55555555555556</v>
      </c>
    </row>
    <row r="54" spans="1:8" ht="12.75">
      <c r="A54" s="11">
        <v>43</v>
      </c>
      <c r="B54" s="72" t="s">
        <v>358</v>
      </c>
      <c r="C54" s="1">
        <v>83</v>
      </c>
      <c r="D54" s="1">
        <v>79</v>
      </c>
      <c r="E54" s="12">
        <f t="shared" si="4"/>
        <v>95.18072289156626</v>
      </c>
      <c r="F54" s="1">
        <v>109</v>
      </c>
      <c r="G54" s="1">
        <v>41</v>
      </c>
      <c r="H54" s="12">
        <f t="shared" si="7"/>
        <v>37.61467889908257</v>
      </c>
    </row>
    <row r="55" spans="1:8" ht="12.75">
      <c r="A55" s="11">
        <v>44</v>
      </c>
      <c r="B55" s="72" t="s">
        <v>359</v>
      </c>
      <c r="C55" s="1">
        <v>74</v>
      </c>
      <c r="D55" s="1">
        <v>74</v>
      </c>
      <c r="E55" s="12">
        <f t="shared" si="4"/>
        <v>100</v>
      </c>
      <c r="F55" s="1">
        <v>86</v>
      </c>
      <c r="G55" s="1">
        <v>86</v>
      </c>
      <c r="H55" s="12">
        <f t="shared" si="7"/>
        <v>100</v>
      </c>
    </row>
    <row r="56" spans="1:8" ht="15.75" customHeight="1">
      <c r="A56" s="11">
        <v>45</v>
      </c>
      <c r="B56" s="72" t="s">
        <v>260</v>
      </c>
      <c r="C56" s="1">
        <v>1700</v>
      </c>
      <c r="D56" s="1">
        <v>1609</v>
      </c>
      <c r="E56" s="12">
        <f t="shared" si="4"/>
        <v>94.6470588235294</v>
      </c>
      <c r="F56" s="1">
        <v>1690</v>
      </c>
      <c r="G56" s="1">
        <v>1630</v>
      </c>
      <c r="H56" s="12">
        <f t="shared" si="7"/>
        <v>96.44970414201184</v>
      </c>
    </row>
    <row r="57" spans="1:8" ht="12.75">
      <c r="A57" s="11">
        <v>46</v>
      </c>
      <c r="B57" s="72" t="s">
        <v>360</v>
      </c>
      <c r="C57" s="1">
        <v>46</v>
      </c>
      <c r="D57" s="1">
        <v>46</v>
      </c>
      <c r="E57" s="12">
        <f t="shared" si="4"/>
        <v>100</v>
      </c>
      <c r="F57" s="1">
        <v>72</v>
      </c>
      <c r="G57" s="1">
        <v>72</v>
      </c>
      <c r="H57" s="12">
        <f t="shared" si="7"/>
        <v>100</v>
      </c>
    </row>
    <row r="58" spans="1:8" ht="12.75">
      <c r="A58" s="11">
        <v>47</v>
      </c>
      <c r="B58" s="72" t="s">
        <v>361</v>
      </c>
      <c r="C58" s="1">
        <v>66</v>
      </c>
      <c r="D58" s="1">
        <v>61</v>
      </c>
      <c r="E58" s="12">
        <f t="shared" si="4"/>
        <v>92.42424242424242</v>
      </c>
      <c r="F58" s="1">
        <v>80</v>
      </c>
      <c r="G58" s="1">
        <v>78</v>
      </c>
      <c r="H58" s="12">
        <f t="shared" si="7"/>
        <v>97.5</v>
      </c>
    </row>
    <row r="59" spans="1:8" ht="12.75">
      <c r="A59" s="11">
        <v>48</v>
      </c>
      <c r="B59" s="72" t="s">
        <v>286</v>
      </c>
      <c r="C59" s="1">
        <v>167</v>
      </c>
      <c r="D59" s="1">
        <v>150</v>
      </c>
      <c r="E59" s="12">
        <f t="shared" si="4"/>
        <v>89.82035928143712</v>
      </c>
      <c r="F59" s="1">
        <v>175</v>
      </c>
      <c r="G59" s="1">
        <v>175</v>
      </c>
      <c r="H59" s="12">
        <f t="shared" si="7"/>
        <v>100</v>
      </c>
    </row>
    <row r="60" spans="1:8" ht="12.75">
      <c r="A60" s="788" t="s">
        <v>362</v>
      </c>
      <c r="B60" s="788"/>
      <c r="C60" s="175">
        <f>SUM(C53:C59)</f>
        <v>2486</v>
      </c>
      <c r="D60" s="175">
        <f>SUM(D53:D59)</f>
        <v>2353</v>
      </c>
      <c r="E60" s="176">
        <f>+D60/C60*100</f>
        <v>94.65004022526146</v>
      </c>
      <c r="F60" s="175">
        <f>SUM(F53:F59)</f>
        <v>2662</v>
      </c>
      <c r="G60" s="175">
        <f>SUM(G53:G59)</f>
        <v>2512</v>
      </c>
      <c r="H60" s="176">
        <f>+G60/F60*100</f>
        <v>94.36513899323816</v>
      </c>
    </row>
    <row r="61" spans="1:8" ht="12.75">
      <c r="A61" s="11">
        <v>49</v>
      </c>
      <c r="B61" s="72" t="s">
        <v>363</v>
      </c>
      <c r="C61" s="138">
        <v>131</v>
      </c>
      <c r="D61" s="138">
        <v>131</v>
      </c>
      <c r="E61" s="10">
        <f aca="true" t="shared" si="8" ref="E61:E91">D61/C61*100</f>
        <v>100</v>
      </c>
      <c r="F61" s="138">
        <v>159</v>
      </c>
      <c r="G61" s="138">
        <v>154</v>
      </c>
      <c r="H61" s="12">
        <f aca="true" t="shared" si="9" ref="H61:H91">+G61/F61*100</f>
        <v>96.85534591194968</v>
      </c>
    </row>
    <row r="62" spans="1:8" ht="12" customHeight="1">
      <c r="A62" s="11">
        <v>50</v>
      </c>
      <c r="B62" s="72" t="s">
        <v>364</v>
      </c>
      <c r="C62" s="138">
        <v>656</v>
      </c>
      <c r="D62" s="138">
        <v>616</v>
      </c>
      <c r="E62" s="10">
        <f t="shared" si="8"/>
        <v>93.90243902439023</v>
      </c>
      <c r="F62" s="138">
        <v>625</v>
      </c>
      <c r="G62" s="138">
        <v>120</v>
      </c>
      <c r="H62" s="12">
        <f t="shared" si="9"/>
        <v>19.2</v>
      </c>
    </row>
    <row r="63" spans="1:8" ht="12.75">
      <c r="A63" s="11">
        <v>51</v>
      </c>
      <c r="B63" s="72" t="s">
        <v>365</v>
      </c>
      <c r="C63" s="138">
        <v>469</v>
      </c>
      <c r="D63" s="138">
        <v>442</v>
      </c>
      <c r="E63" s="10">
        <f t="shared" si="8"/>
        <v>94.24307036247335</v>
      </c>
      <c r="F63" s="138">
        <v>446</v>
      </c>
      <c r="G63" s="138">
        <v>413</v>
      </c>
      <c r="H63" s="12">
        <f t="shared" si="9"/>
        <v>92.60089686098655</v>
      </c>
    </row>
    <row r="64" spans="1:8" ht="12.75">
      <c r="A64" s="11">
        <v>52</v>
      </c>
      <c r="B64" s="72" t="s">
        <v>261</v>
      </c>
      <c r="C64" s="138">
        <v>41</v>
      </c>
      <c r="D64" s="138">
        <v>30</v>
      </c>
      <c r="E64" s="10">
        <f t="shared" si="8"/>
        <v>73.17073170731707</v>
      </c>
      <c r="F64" s="138">
        <v>52</v>
      </c>
      <c r="G64" s="138">
        <v>52</v>
      </c>
      <c r="H64" s="12">
        <f t="shared" si="9"/>
        <v>100</v>
      </c>
    </row>
    <row r="65" spans="1:8" ht="12.75">
      <c r="A65" s="11">
        <v>53</v>
      </c>
      <c r="B65" s="72" t="s">
        <v>366</v>
      </c>
      <c r="C65" s="138">
        <v>150</v>
      </c>
      <c r="D65" s="138">
        <v>150</v>
      </c>
      <c r="E65" s="10">
        <f t="shared" si="8"/>
        <v>100</v>
      </c>
      <c r="F65" s="138">
        <v>190</v>
      </c>
      <c r="G65" s="138">
        <v>190</v>
      </c>
      <c r="H65" s="12">
        <f t="shared" si="9"/>
        <v>100</v>
      </c>
    </row>
    <row r="66" spans="1:8" ht="12.75">
      <c r="A66" s="11">
        <v>54</v>
      </c>
      <c r="B66" s="72" t="s">
        <v>302</v>
      </c>
      <c r="C66" s="469">
        <v>250</v>
      </c>
      <c r="D66" s="138">
        <v>250</v>
      </c>
      <c r="E66" s="10">
        <f t="shared" si="8"/>
        <v>100</v>
      </c>
      <c r="F66" s="138">
        <v>265</v>
      </c>
      <c r="G66" s="138">
        <v>253</v>
      </c>
      <c r="H66" s="12">
        <f t="shared" si="9"/>
        <v>95.47169811320755</v>
      </c>
    </row>
    <row r="67" spans="1:8" ht="12.75">
      <c r="A67" s="788" t="s">
        <v>367</v>
      </c>
      <c r="B67" s="789"/>
      <c r="C67" s="175">
        <f>SUM(C61:C66)</f>
        <v>1697</v>
      </c>
      <c r="D67" s="175">
        <f>SUM(D61:D66)</f>
        <v>1619</v>
      </c>
      <c r="E67" s="176">
        <f>+D67/C67*100</f>
        <v>95.4036535061874</v>
      </c>
      <c r="F67" s="175">
        <f>SUM(F61:F66)</f>
        <v>1737</v>
      </c>
      <c r="G67" s="175">
        <f>SUM(G61:G66)</f>
        <v>1182</v>
      </c>
      <c r="H67" s="176">
        <f t="shared" si="9"/>
        <v>68.04835924006909</v>
      </c>
    </row>
    <row r="68" spans="1:8" ht="12.75">
      <c r="A68" s="11">
        <v>55</v>
      </c>
      <c r="B68" s="181" t="s">
        <v>368</v>
      </c>
      <c r="C68" s="1">
        <v>431</v>
      </c>
      <c r="D68" s="1">
        <v>316</v>
      </c>
      <c r="E68" s="10">
        <f t="shared" si="8"/>
        <v>73.31786542923435</v>
      </c>
      <c r="F68" s="1">
        <v>395</v>
      </c>
      <c r="G68" s="1">
        <v>264</v>
      </c>
      <c r="H68" s="12">
        <f t="shared" si="9"/>
        <v>66.83544303797468</v>
      </c>
    </row>
    <row r="69" spans="1:8" ht="12.75">
      <c r="A69" s="11">
        <v>56</v>
      </c>
      <c r="B69" s="181" t="s">
        <v>369</v>
      </c>
      <c r="C69" s="1">
        <v>119</v>
      </c>
      <c r="D69" s="1">
        <v>117</v>
      </c>
      <c r="E69" s="10">
        <f t="shared" si="8"/>
        <v>98.31932773109243</v>
      </c>
      <c r="F69" s="1">
        <v>120</v>
      </c>
      <c r="G69" s="1">
        <v>120</v>
      </c>
      <c r="H69" s="12">
        <f t="shared" si="9"/>
        <v>100</v>
      </c>
    </row>
    <row r="70" spans="1:8" ht="15.75" customHeight="1">
      <c r="A70" s="11">
        <v>57</v>
      </c>
      <c r="B70" s="181" t="s">
        <v>307</v>
      </c>
      <c r="C70" s="1">
        <v>109</v>
      </c>
      <c r="D70" s="1">
        <v>101</v>
      </c>
      <c r="E70" s="10">
        <f t="shared" si="8"/>
        <v>92.66055045871559</v>
      </c>
      <c r="F70" s="1">
        <v>117</v>
      </c>
      <c r="G70" s="1">
        <v>113</v>
      </c>
      <c r="H70" s="12">
        <f t="shared" si="9"/>
        <v>96.58119658119658</v>
      </c>
    </row>
    <row r="71" spans="1:8" ht="12.75">
      <c r="A71" s="11">
        <v>58</v>
      </c>
      <c r="B71" s="181" t="s">
        <v>370</v>
      </c>
      <c r="C71" s="1">
        <v>207</v>
      </c>
      <c r="D71" s="1">
        <v>202</v>
      </c>
      <c r="E71" s="10">
        <f t="shared" si="8"/>
        <v>97.58454106280193</v>
      </c>
      <c r="F71" s="1">
        <v>261</v>
      </c>
      <c r="G71" s="1">
        <v>261</v>
      </c>
      <c r="H71" s="12">
        <f t="shared" si="9"/>
        <v>100</v>
      </c>
    </row>
    <row r="72" spans="1:8" ht="12.75">
      <c r="A72" s="788" t="s">
        <v>371</v>
      </c>
      <c r="B72" s="789"/>
      <c r="C72" s="175">
        <f>SUM(C68:C71)</f>
        <v>866</v>
      </c>
      <c r="D72" s="175">
        <f>SUM(D68:D71)</f>
        <v>736</v>
      </c>
      <c r="E72" s="176">
        <f>+D72/C72*100</f>
        <v>84.98845265588915</v>
      </c>
      <c r="F72" s="175">
        <f>SUM(F68:F71)</f>
        <v>893</v>
      </c>
      <c r="G72" s="175">
        <f>SUM(G68:G71)</f>
        <v>758</v>
      </c>
      <c r="H72" s="176">
        <f t="shared" si="9"/>
        <v>84.88241881298993</v>
      </c>
    </row>
    <row r="73" spans="1:8" ht="12.75">
      <c r="A73" s="11">
        <v>59</v>
      </c>
      <c r="B73" s="181" t="s">
        <v>372</v>
      </c>
      <c r="C73" s="1">
        <v>56</v>
      </c>
      <c r="D73" s="1">
        <v>54</v>
      </c>
      <c r="E73" s="10">
        <f t="shared" si="8"/>
        <v>96.42857142857143</v>
      </c>
      <c r="F73" s="1">
        <v>97</v>
      </c>
      <c r="G73" s="1">
        <v>97</v>
      </c>
      <c r="H73" s="12">
        <f t="shared" si="9"/>
        <v>100</v>
      </c>
    </row>
    <row r="74" spans="1:8" ht="12.75">
      <c r="A74" s="11">
        <v>60</v>
      </c>
      <c r="B74" s="181" t="s">
        <v>262</v>
      </c>
      <c r="C74" s="1">
        <v>398</v>
      </c>
      <c r="D74" s="1">
        <v>392</v>
      </c>
      <c r="E74" s="10">
        <f t="shared" si="8"/>
        <v>98.49246231155779</v>
      </c>
      <c r="F74" s="1">
        <v>437</v>
      </c>
      <c r="G74" s="1">
        <v>430</v>
      </c>
      <c r="H74" s="12">
        <f t="shared" si="9"/>
        <v>98.39816933638444</v>
      </c>
    </row>
    <row r="75" spans="1:8" ht="12.75">
      <c r="A75" s="11">
        <v>61</v>
      </c>
      <c r="B75" s="181" t="s">
        <v>373</v>
      </c>
      <c r="C75" s="1">
        <v>200</v>
      </c>
      <c r="D75" s="1">
        <v>192</v>
      </c>
      <c r="E75" s="10">
        <f t="shared" si="8"/>
        <v>96</v>
      </c>
      <c r="F75" s="1">
        <v>205</v>
      </c>
      <c r="G75" s="1">
        <v>198</v>
      </c>
      <c r="H75" s="12">
        <f t="shared" si="9"/>
        <v>96.58536585365853</v>
      </c>
    </row>
    <row r="76" spans="1:8" ht="12.75">
      <c r="A76" s="788" t="s">
        <v>374</v>
      </c>
      <c r="B76" s="788"/>
      <c r="C76" s="175">
        <f>SUM(C73:C75)</f>
        <v>654</v>
      </c>
      <c r="D76" s="175">
        <f>SUM(D73:D75)</f>
        <v>638</v>
      </c>
      <c r="E76" s="176">
        <f>+D76/C76*100</f>
        <v>97.55351681957187</v>
      </c>
      <c r="F76" s="175">
        <f>SUM(F73:F75)</f>
        <v>739</v>
      </c>
      <c r="G76" s="175">
        <f>SUM(G73:G75)</f>
        <v>725</v>
      </c>
      <c r="H76" s="176">
        <f t="shared" si="9"/>
        <v>98.10554803788904</v>
      </c>
    </row>
    <row r="77" spans="1:8" ht="12.75">
      <c r="A77" s="11">
        <v>62</v>
      </c>
      <c r="B77" s="72" t="s">
        <v>375</v>
      </c>
      <c r="C77" s="182">
        <v>154</v>
      </c>
      <c r="D77" s="182">
        <v>151</v>
      </c>
      <c r="E77" s="10">
        <f t="shared" si="8"/>
        <v>98.05194805194806</v>
      </c>
      <c r="F77" s="182">
        <v>174</v>
      </c>
      <c r="G77" s="182">
        <v>170</v>
      </c>
      <c r="H77" s="12">
        <f t="shared" si="9"/>
        <v>97.70114942528735</v>
      </c>
    </row>
    <row r="78" spans="1:8" ht="12.75">
      <c r="A78" s="11">
        <v>63</v>
      </c>
      <c r="B78" s="72" t="s">
        <v>376</v>
      </c>
      <c r="C78" s="182">
        <v>180</v>
      </c>
      <c r="D78" s="182">
        <v>180</v>
      </c>
      <c r="E78" s="10">
        <f t="shared" si="8"/>
        <v>100</v>
      </c>
      <c r="F78" s="182">
        <v>254</v>
      </c>
      <c r="G78" s="182">
        <v>237</v>
      </c>
      <c r="H78" s="12">
        <f t="shared" si="9"/>
        <v>93.30708661417323</v>
      </c>
    </row>
    <row r="79" spans="1:8" ht="12.75">
      <c r="A79" s="11">
        <v>64</v>
      </c>
      <c r="B79" s="72" t="s">
        <v>377</v>
      </c>
      <c r="C79" s="182">
        <v>90</v>
      </c>
      <c r="D79" s="182">
        <v>78</v>
      </c>
      <c r="E79" s="10">
        <f t="shared" si="8"/>
        <v>86.66666666666667</v>
      </c>
      <c r="F79" s="182">
        <v>103</v>
      </c>
      <c r="G79" s="182">
        <v>99</v>
      </c>
      <c r="H79" s="12">
        <f t="shared" si="9"/>
        <v>96.11650485436894</v>
      </c>
    </row>
    <row r="80" spans="1:8" ht="12.75">
      <c r="A80" s="11">
        <v>65</v>
      </c>
      <c r="B80" s="72" t="s">
        <v>378</v>
      </c>
      <c r="C80" s="182">
        <v>90</v>
      </c>
      <c r="D80" s="182">
        <v>90</v>
      </c>
      <c r="E80" s="10">
        <f t="shared" si="8"/>
        <v>100</v>
      </c>
      <c r="F80" s="182">
        <v>155</v>
      </c>
      <c r="G80" s="182">
        <v>153</v>
      </c>
      <c r="H80" s="12">
        <f t="shared" si="9"/>
        <v>98.70967741935483</v>
      </c>
    </row>
    <row r="81" spans="1:8" ht="15.75" customHeight="1">
      <c r="A81" s="11">
        <v>66</v>
      </c>
      <c r="B81" s="72" t="s">
        <v>379</v>
      </c>
      <c r="C81" s="182">
        <v>198</v>
      </c>
      <c r="D81" s="182">
        <v>198</v>
      </c>
      <c r="E81" s="10">
        <f t="shared" si="8"/>
        <v>100</v>
      </c>
      <c r="F81" s="182">
        <v>247</v>
      </c>
      <c r="G81" s="182">
        <v>245</v>
      </c>
      <c r="H81" s="12">
        <f t="shared" si="9"/>
        <v>99.19028340080972</v>
      </c>
    </row>
    <row r="82" spans="1:8" ht="12.75">
      <c r="A82" s="11">
        <v>67</v>
      </c>
      <c r="B82" s="72" t="s">
        <v>380</v>
      </c>
      <c r="C82" s="1">
        <v>180</v>
      </c>
      <c r="D82" s="1">
        <v>176</v>
      </c>
      <c r="E82" s="10">
        <f t="shared" si="8"/>
        <v>97.77777777777777</v>
      </c>
      <c r="F82" s="1">
        <v>191</v>
      </c>
      <c r="G82" s="1">
        <v>188</v>
      </c>
      <c r="H82" s="12">
        <f t="shared" si="9"/>
        <v>98.42931937172776</v>
      </c>
    </row>
    <row r="83" spans="1:8" ht="12.75">
      <c r="A83" s="11">
        <v>68</v>
      </c>
      <c r="B83" s="72" t="s">
        <v>263</v>
      </c>
      <c r="C83" s="1">
        <v>334</v>
      </c>
      <c r="D83" s="1">
        <v>331</v>
      </c>
      <c r="E83" s="10">
        <f t="shared" si="8"/>
        <v>99.10179640718563</v>
      </c>
      <c r="F83" s="1">
        <v>357</v>
      </c>
      <c r="G83" s="1">
        <v>354</v>
      </c>
      <c r="H83" s="12">
        <f t="shared" si="9"/>
        <v>99.15966386554622</v>
      </c>
    </row>
    <row r="84" spans="1:8" ht="12.75">
      <c r="A84" s="11">
        <v>69</v>
      </c>
      <c r="B84" s="72" t="s">
        <v>381</v>
      </c>
      <c r="C84" s="1">
        <v>304</v>
      </c>
      <c r="D84" s="1">
        <v>293</v>
      </c>
      <c r="E84" s="10">
        <f t="shared" si="8"/>
        <v>96.38157894736842</v>
      </c>
      <c r="F84" s="1">
        <v>331</v>
      </c>
      <c r="G84" s="1">
        <v>331</v>
      </c>
      <c r="H84" s="12">
        <f t="shared" si="9"/>
        <v>100</v>
      </c>
    </row>
    <row r="85" spans="1:8" ht="12.75">
      <c r="A85" s="11">
        <v>70</v>
      </c>
      <c r="B85" s="72" t="s">
        <v>264</v>
      </c>
      <c r="C85" s="1">
        <v>613</v>
      </c>
      <c r="D85" s="1">
        <v>592</v>
      </c>
      <c r="E85" s="10">
        <f t="shared" si="8"/>
        <v>96.5742251223491</v>
      </c>
      <c r="F85" s="182">
        <v>679</v>
      </c>
      <c r="G85" s="182">
        <v>672</v>
      </c>
      <c r="H85" s="12">
        <f t="shared" si="9"/>
        <v>98.96907216494846</v>
      </c>
    </row>
    <row r="86" spans="1:8" ht="12.75">
      <c r="A86" s="11">
        <v>71</v>
      </c>
      <c r="B86" s="72" t="s">
        <v>382</v>
      </c>
      <c r="C86" s="1">
        <v>83</v>
      </c>
      <c r="D86" s="1">
        <v>81</v>
      </c>
      <c r="E86" s="10">
        <f t="shared" si="8"/>
        <v>97.59036144578313</v>
      </c>
      <c r="F86" s="1">
        <v>140</v>
      </c>
      <c r="G86" s="1">
        <v>135</v>
      </c>
      <c r="H86" s="12">
        <f t="shared" si="9"/>
        <v>96.42857142857143</v>
      </c>
    </row>
    <row r="87" spans="1:8" ht="12.75">
      <c r="A87" s="788" t="s">
        <v>383</v>
      </c>
      <c r="B87" s="788"/>
      <c r="C87" s="175">
        <f>SUM(C77:C86)</f>
        <v>2226</v>
      </c>
      <c r="D87" s="175">
        <f>SUM(D77:D86)</f>
        <v>2170</v>
      </c>
      <c r="E87" s="176">
        <f>+D87/C87*100</f>
        <v>97.48427672955975</v>
      </c>
      <c r="F87" s="175">
        <f>SUM(F77:F86)</f>
        <v>2631</v>
      </c>
      <c r="G87" s="175">
        <f>SUM(G77:G86)</f>
        <v>2584</v>
      </c>
      <c r="H87" s="176">
        <f>+G87/F87*100</f>
        <v>98.21360699353858</v>
      </c>
    </row>
    <row r="88" spans="1:8" ht="12.75">
      <c r="A88" s="11">
        <v>72</v>
      </c>
      <c r="B88" s="72" t="s">
        <v>265</v>
      </c>
      <c r="C88" s="1">
        <v>1030</v>
      </c>
      <c r="D88" s="1">
        <v>935</v>
      </c>
      <c r="E88" s="10">
        <f t="shared" si="8"/>
        <v>90.77669902912622</v>
      </c>
      <c r="F88" s="1">
        <v>1055</v>
      </c>
      <c r="G88" s="1">
        <v>903</v>
      </c>
      <c r="H88" s="12">
        <f t="shared" si="9"/>
        <v>85.59241706161137</v>
      </c>
    </row>
    <row r="89" spans="1:8" ht="14.25" customHeight="1">
      <c r="A89" s="11">
        <v>73</v>
      </c>
      <c r="B89" s="72" t="s">
        <v>266</v>
      </c>
      <c r="C89" s="1">
        <v>120</v>
      </c>
      <c r="D89" s="1">
        <v>117</v>
      </c>
      <c r="E89" s="10">
        <f t="shared" si="8"/>
        <v>97.5</v>
      </c>
      <c r="F89" s="1">
        <v>145</v>
      </c>
      <c r="G89" s="1">
        <v>144</v>
      </c>
      <c r="H89" s="12">
        <f t="shared" si="9"/>
        <v>99.3103448275862</v>
      </c>
    </row>
    <row r="90" spans="1:8" ht="12.75">
      <c r="A90" s="11">
        <v>74</v>
      </c>
      <c r="B90" s="181" t="s">
        <v>384</v>
      </c>
      <c r="C90" s="1">
        <v>328</v>
      </c>
      <c r="D90" s="1">
        <v>315</v>
      </c>
      <c r="E90" s="10">
        <f t="shared" si="8"/>
        <v>96.03658536585365</v>
      </c>
      <c r="F90" s="1">
        <v>361</v>
      </c>
      <c r="G90" s="1">
        <v>361</v>
      </c>
      <c r="H90" s="12">
        <f t="shared" si="9"/>
        <v>100</v>
      </c>
    </row>
    <row r="91" spans="1:8" ht="12.75">
      <c r="A91" s="11">
        <v>75</v>
      </c>
      <c r="B91" s="72" t="s">
        <v>385</v>
      </c>
      <c r="C91" s="1">
        <v>255</v>
      </c>
      <c r="D91" s="1">
        <v>244</v>
      </c>
      <c r="E91" s="10">
        <f t="shared" si="8"/>
        <v>95.68627450980392</v>
      </c>
      <c r="F91" s="1">
        <v>248</v>
      </c>
      <c r="G91" s="1">
        <v>243</v>
      </c>
      <c r="H91" s="12">
        <f t="shared" si="9"/>
        <v>97.98387096774194</v>
      </c>
    </row>
    <row r="92" spans="1:8" ht="12.75">
      <c r="A92" s="788" t="s">
        <v>386</v>
      </c>
      <c r="B92" s="789"/>
      <c r="C92" s="175">
        <f>SUM(C88:C91)</f>
        <v>1733</v>
      </c>
      <c r="D92" s="175">
        <f>SUM(D88:D91)</f>
        <v>1611</v>
      </c>
      <c r="E92" s="176">
        <f>+D92/C92*100</f>
        <v>92.9601846508944</v>
      </c>
      <c r="F92" s="175">
        <f>SUM(F88:F91)</f>
        <v>1809</v>
      </c>
      <c r="G92" s="175">
        <f>SUM(G88:G91)</f>
        <v>1651</v>
      </c>
      <c r="H92" s="176">
        <f aca="true" t="shared" si="10" ref="H92:H104">+G92/F92*100</f>
        <v>91.26589275843007</v>
      </c>
    </row>
    <row r="93" spans="1:8" ht="12.75">
      <c r="A93" s="11">
        <v>76</v>
      </c>
      <c r="B93" s="208" t="s">
        <v>285</v>
      </c>
      <c r="C93" s="32">
        <v>1105</v>
      </c>
      <c r="D93" s="32">
        <v>880</v>
      </c>
      <c r="E93" s="306">
        <f>D93/C93*100</f>
        <v>79.63800904977376</v>
      </c>
      <c r="F93" s="32">
        <v>1312</v>
      </c>
      <c r="G93" s="32">
        <v>1209</v>
      </c>
      <c r="H93" s="12">
        <f t="shared" si="10"/>
        <v>92.14939024390245</v>
      </c>
    </row>
    <row r="94" spans="1:8" ht="12.75">
      <c r="A94" s="11">
        <v>77</v>
      </c>
      <c r="B94" s="208" t="s">
        <v>387</v>
      </c>
      <c r="C94" s="1">
        <v>207</v>
      </c>
      <c r="D94" s="1">
        <v>201</v>
      </c>
      <c r="E94" s="306">
        <f>D94/C94*100</f>
        <v>97.10144927536231</v>
      </c>
      <c r="F94" s="1">
        <v>226</v>
      </c>
      <c r="G94" s="1">
        <v>226</v>
      </c>
      <c r="H94" s="12">
        <f t="shared" si="10"/>
        <v>100</v>
      </c>
    </row>
    <row r="95" spans="1:8" ht="12.75">
      <c r="A95" s="11">
        <v>78</v>
      </c>
      <c r="B95" s="208" t="s">
        <v>388</v>
      </c>
      <c r="C95" s="32">
        <v>1550</v>
      </c>
      <c r="D95" s="32">
        <v>1333</v>
      </c>
      <c r="E95" s="306">
        <f>D95/C95*100</f>
        <v>86</v>
      </c>
      <c r="F95" s="32">
        <v>1779</v>
      </c>
      <c r="G95" s="32">
        <v>1671</v>
      </c>
      <c r="H95" s="12">
        <f t="shared" si="10"/>
        <v>93.929173693086</v>
      </c>
    </row>
    <row r="96" spans="1:8" ht="12.75">
      <c r="A96" s="11">
        <v>79</v>
      </c>
      <c r="B96" s="208" t="s">
        <v>389</v>
      </c>
      <c r="C96" s="138">
        <v>216</v>
      </c>
      <c r="D96" s="138">
        <v>199</v>
      </c>
      <c r="E96" s="306">
        <f>D96/C96*100</f>
        <v>92.12962962962963</v>
      </c>
      <c r="F96" s="138">
        <v>234</v>
      </c>
      <c r="G96" s="138">
        <v>215</v>
      </c>
      <c r="H96" s="12">
        <f t="shared" si="10"/>
        <v>91.88034188034187</v>
      </c>
    </row>
    <row r="97" spans="1:8" ht="12.75">
      <c r="A97" s="11">
        <v>80</v>
      </c>
      <c r="B97" s="236" t="s">
        <v>390</v>
      </c>
      <c r="C97" s="32">
        <v>535</v>
      </c>
      <c r="D97" s="1">
        <v>530</v>
      </c>
      <c r="E97" s="306">
        <f>D97/C97*100</f>
        <v>99.06542056074767</v>
      </c>
      <c r="F97" s="1">
        <v>595</v>
      </c>
      <c r="G97" s="1">
        <v>595</v>
      </c>
      <c r="H97" s="12">
        <f t="shared" si="10"/>
        <v>100</v>
      </c>
    </row>
    <row r="98" spans="1:8" ht="12.75">
      <c r="A98" s="788" t="s">
        <v>391</v>
      </c>
      <c r="B98" s="788"/>
      <c r="C98" s="175">
        <f>SUM(C93:C97)</f>
        <v>3613</v>
      </c>
      <c r="D98" s="175">
        <f>SUM(D93:D97)</f>
        <v>3143</v>
      </c>
      <c r="E98" s="176">
        <f>+D98/C98*100</f>
        <v>86.99141987268199</v>
      </c>
      <c r="F98" s="175">
        <f>SUM(F93:F97)</f>
        <v>4146</v>
      </c>
      <c r="G98" s="175">
        <f>SUM(G93:G97)</f>
        <v>3916</v>
      </c>
      <c r="H98" s="176">
        <f t="shared" si="10"/>
        <v>94.4524843222383</v>
      </c>
    </row>
    <row r="99" spans="1:8" ht="12.75">
      <c r="A99" s="11">
        <v>81</v>
      </c>
      <c r="B99" s="72" t="s">
        <v>309</v>
      </c>
      <c r="C99" s="1">
        <v>175</v>
      </c>
      <c r="D99" s="1">
        <v>162</v>
      </c>
      <c r="E99" s="306">
        <f aca="true" t="shared" si="11" ref="E99:E118">D99/C99*100</f>
        <v>92.57142857142857</v>
      </c>
      <c r="F99" s="1">
        <v>210</v>
      </c>
      <c r="G99" s="1">
        <v>192</v>
      </c>
      <c r="H99" s="12">
        <f t="shared" si="10"/>
        <v>91.42857142857143</v>
      </c>
    </row>
    <row r="100" spans="1:8" ht="12.75">
      <c r="A100" s="11">
        <v>82</v>
      </c>
      <c r="B100" s="72" t="s">
        <v>392</v>
      </c>
      <c r="C100" s="1">
        <v>120</v>
      </c>
      <c r="D100" s="1">
        <v>119</v>
      </c>
      <c r="E100" s="306">
        <f t="shared" si="11"/>
        <v>99.16666666666667</v>
      </c>
      <c r="F100" s="1">
        <v>138</v>
      </c>
      <c r="G100" s="1">
        <v>133</v>
      </c>
      <c r="H100" s="12">
        <f t="shared" si="10"/>
        <v>96.37681159420289</v>
      </c>
    </row>
    <row r="101" spans="1:8" ht="12.75">
      <c r="A101" s="11">
        <v>83</v>
      </c>
      <c r="B101" s="72" t="s">
        <v>393</v>
      </c>
      <c r="C101" s="1">
        <v>1077</v>
      </c>
      <c r="D101" s="1">
        <v>998</v>
      </c>
      <c r="E101" s="306">
        <f t="shared" si="11"/>
        <v>92.6648096564531</v>
      </c>
      <c r="F101" s="1">
        <v>1208</v>
      </c>
      <c r="G101" s="1">
        <v>1056</v>
      </c>
      <c r="H101" s="12">
        <f t="shared" si="10"/>
        <v>87.41721854304636</v>
      </c>
    </row>
    <row r="102" spans="1:8" ht="12.75">
      <c r="A102" s="11">
        <v>84</v>
      </c>
      <c r="B102" s="72" t="s">
        <v>394</v>
      </c>
      <c r="C102" s="1">
        <v>322</v>
      </c>
      <c r="D102" s="1">
        <v>318</v>
      </c>
      <c r="E102" s="306">
        <f t="shared" si="11"/>
        <v>98.75776397515527</v>
      </c>
      <c r="F102" s="1">
        <v>377</v>
      </c>
      <c r="G102" s="1">
        <v>348</v>
      </c>
      <c r="H102" s="12">
        <f t="shared" si="10"/>
        <v>92.3076923076923</v>
      </c>
    </row>
    <row r="103" spans="1:8" ht="12.75">
      <c r="A103" s="11">
        <v>85</v>
      </c>
      <c r="B103" s="72" t="s">
        <v>395</v>
      </c>
      <c r="C103" s="1">
        <v>60</v>
      </c>
      <c r="D103" s="1">
        <v>36</v>
      </c>
      <c r="E103" s="306">
        <f t="shared" si="11"/>
        <v>60</v>
      </c>
      <c r="F103" s="1">
        <v>74</v>
      </c>
      <c r="G103" s="1">
        <v>56</v>
      </c>
      <c r="H103" s="12">
        <f t="shared" si="10"/>
        <v>75.67567567567568</v>
      </c>
    </row>
    <row r="104" spans="1:8" ht="12.75">
      <c r="A104" s="11">
        <v>86</v>
      </c>
      <c r="B104" s="72" t="s">
        <v>396</v>
      </c>
      <c r="C104" s="1">
        <v>116</v>
      </c>
      <c r="D104" s="1">
        <v>114</v>
      </c>
      <c r="E104" s="306">
        <f t="shared" si="11"/>
        <v>98.27586206896551</v>
      </c>
      <c r="F104" s="1">
        <v>141</v>
      </c>
      <c r="G104" s="1">
        <v>126</v>
      </c>
      <c r="H104" s="12">
        <f t="shared" si="10"/>
        <v>89.36170212765957</v>
      </c>
    </row>
    <row r="105" spans="1:8" ht="12.75">
      <c r="A105" s="788" t="s">
        <v>397</v>
      </c>
      <c r="B105" s="788"/>
      <c r="C105" s="175">
        <f>SUM(C99:C104)</f>
        <v>1870</v>
      </c>
      <c r="D105" s="175">
        <f>SUM(D99:D104)</f>
        <v>1747</v>
      </c>
      <c r="E105" s="176">
        <f>+D105/C105*100</f>
        <v>93.42245989304813</v>
      </c>
      <c r="F105" s="175">
        <f>SUM(F99:F104)</f>
        <v>2148</v>
      </c>
      <c r="G105" s="175">
        <f>SUM(G99:G104)</f>
        <v>1911</v>
      </c>
      <c r="H105" s="176">
        <f>+G105/F105*100</f>
        <v>88.96648044692738</v>
      </c>
    </row>
    <row r="106" spans="1:8" ht="12.75">
      <c r="A106" s="11">
        <v>87</v>
      </c>
      <c r="B106" s="72" t="s">
        <v>398</v>
      </c>
      <c r="C106" s="1">
        <v>215</v>
      </c>
      <c r="D106" s="1">
        <v>204</v>
      </c>
      <c r="E106" s="306">
        <f t="shared" si="11"/>
        <v>94.88372093023256</v>
      </c>
      <c r="F106" s="1">
        <v>403</v>
      </c>
      <c r="G106" s="1">
        <v>293</v>
      </c>
      <c r="H106" s="12">
        <f aca="true" t="shared" si="12" ref="H106:H123">+G106/F106*100</f>
        <v>72.7047146401985</v>
      </c>
    </row>
    <row r="107" spans="1:8" ht="12.75">
      <c r="A107" s="11">
        <v>88</v>
      </c>
      <c r="B107" s="72" t="s">
        <v>287</v>
      </c>
      <c r="C107" s="1">
        <v>30</v>
      </c>
      <c r="D107" s="1">
        <v>20</v>
      </c>
      <c r="E107" s="306">
        <f t="shared" si="11"/>
        <v>66.66666666666666</v>
      </c>
      <c r="F107" s="1">
        <v>35</v>
      </c>
      <c r="G107" s="1">
        <v>30</v>
      </c>
      <c r="H107" s="12">
        <f t="shared" si="12"/>
        <v>85.71428571428571</v>
      </c>
    </row>
    <row r="108" spans="1:8" ht="12.75">
      <c r="A108" s="11">
        <v>89</v>
      </c>
      <c r="B108" s="72" t="s">
        <v>399</v>
      </c>
      <c r="C108" s="1">
        <v>120</v>
      </c>
      <c r="D108" s="1">
        <v>118</v>
      </c>
      <c r="E108" s="306">
        <f t="shared" si="11"/>
        <v>98.33333333333333</v>
      </c>
      <c r="F108" s="1">
        <v>160</v>
      </c>
      <c r="G108" s="1">
        <v>152</v>
      </c>
      <c r="H108" s="12">
        <f t="shared" si="12"/>
        <v>95</v>
      </c>
    </row>
    <row r="109" spans="1:8" ht="12.75">
      <c r="A109" s="11">
        <v>90</v>
      </c>
      <c r="B109" s="72" t="s">
        <v>400</v>
      </c>
      <c r="C109" s="1">
        <v>80</v>
      </c>
      <c r="D109" s="1">
        <v>60</v>
      </c>
      <c r="E109" s="306">
        <f t="shared" si="11"/>
        <v>75</v>
      </c>
      <c r="F109" s="1">
        <v>103</v>
      </c>
      <c r="G109" s="1">
        <v>94</v>
      </c>
      <c r="H109" s="12">
        <f t="shared" si="12"/>
        <v>91.2621359223301</v>
      </c>
    </row>
    <row r="110" spans="1:8" ht="12.75">
      <c r="A110" s="11">
        <v>91</v>
      </c>
      <c r="B110" s="72" t="s">
        <v>267</v>
      </c>
      <c r="C110" s="1">
        <v>2500</v>
      </c>
      <c r="D110" s="1">
        <v>1107</v>
      </c>
      <c r="E110" s="306">
        <f t="shared" si="11"/>
        <v>44.28</v>
      </c>
      <c r="F110" s="1">
        <v>2431</v>
      </c>
      <c r="G110" s="1">
        <v>1902</v>
      </c>
      <c r="H110" s="12">
        <f t="shared" si="12"/>
        <v>78.23940765117236</v>
      </c>
    </row>
    <row r="111" spans="1:8" ht="12.75">
      <c r="A111" s="11">
        <v>92</v>
      </c>
      <c r="B111" s="72" t="s">
        <v>401</v>
      </c>
      <c r="C111" s="1">
        <v>40</v>
      </c>
      <c r="D111" s="1">
        <v>34</v>
      </c>
      <c r="E111" s="306">
        <f t="shared" si="11"/>
        <v>85</v>
      </c>
      <c r="F111" s="1">
        <v>53</v>
      </c>
      <c r="G111" s="1">
        <v>53</v>
      </c>
      <c r="H111" s="12">
        <f t="shared" si="12"/>
        <v>100</v>
      </c>
    </row>
    <row r="112" spans="1:8" ht="15" customHeight="1">
      <c r="A112" s="11">
        <v>93</v>
      </c>
      <c r="B112" s="72" t="s">
        <v>402</v>
      </c>
      <c r="C112" s="1">
        <v>68</v>
      </c>
      <c r="D112" s="1">
        <v>58</v>
      </c>
      <c r="E112" s="306">
        <f t="shared" si="11"/>
        <v>85.29411764705883</v>
      </c>
      <c r="F112" s="1">
        <v>96</v>
      </c>
      <c r="G112" s="1">
        <v>94</v>
      </c>
      <c r="H112" s="12">
        <f t="shared" si="12"/>
        <v>97.91666666666666</v>
      </c>
    </row>
    <row r="113" spans="1:8" ht="13.5" customHeight="1">
      <c r="A113" s="11">
        <v>94</v>
      </c>
      <c r="B113" s="72" t="s">
        <v>403</v>
      </c>
      <c r="C113" s="1">
        <v>96</v>
      </c>
      <c r="D113" s="1">
        <v>94</v>
      </c>
      <c r="E113" s="306">
        <f t="shared" si="11"/>
        <v>97.91666666666666</v>
      </c>
      <c r="F113" s="1">
        <v>109</v>
      </c>
      <c r="G113" s="1">
        <v>106</v>
      </c>
      <c r="H113" s="12">
        <f t="shared" si="12"/>
        <v>97.24770642201835</v>
      </c>
    </row>
    <row r="114" spans="1:8" ht="12.75">
      <c r="A114" s="788" t="s">
        <v>404</v>
      </c>
      <c r="B114" s="789"/>
      <c r="C114" s="175">
        <f>SUM(C106:C113)</f>
        <v>3149</v>
      </c>
      <c r="D114" s="175">
        <f>SUM(D106:D113)</f>
        <v>1695</v>
      </c>
      <c r="E114" s="176">
        <f aca="true" t="shared" si="13" ref="E114:E123">+D114/C114*100</f>
        <v>53.826611622737374</v>
      </c>
      <c r="F114" s="175">
        <f>SUM(F106:F113)</f>
        <v>3390</v>
      </c>
      <c r="G114" s="175">
        <f>SUM(G106:G113)</f>
        <v>2724</v>
      </c>
      <c r="H114" s="176">
        <f t="shared" si="12"/>
        <v>80.35398230088495</v>
      </c>
    </row>
    <row r="115" spans="1:8" ht="12.75">
      <c r="A115" s="11">
        <v>95</v>
      </c>
      <c r="B115" s="72" t="s">
        <v>288</v>
      </c>
      <c r="C115" s="1">
        <v>86</v>
      </c>
      <c r="D115" s="1">
        <v>86</v>
      </c>
      <c r="E115" s="306">
        <f t="shared" si="11"/>
        <v>100</v>
      </c>
      <c r="F115" s="1">
        <v>93</v>
      </c>
      <c r="G115" s="1">
        <v>92</v>
      </c>
      <c r="H115" s="12">
        <f t="shared" si="12"/>
        <v>98.9247311827957</v>
      </c>
    </row>
    <row r="116" spans="1:8" ht="12.75">
      <c r="A116" s="11">
        <v>96</v>
      </c>
      <c r="B116" s="72" t="s">
        <v>405</v>
      </c>
      <c r="C116" s="1">
        <v>150</v>
      </c>
      <c r="D116" s="1">
        <v>134</v>
      </c>
      <c r="E116" s="306">
        <f t="shared" si="11"/>
        <v>89.33333333333333</v>
      </c>
      <c r="F116" s="1">
        <v>160</v>
      </c>
      <c r="G116" s="1">
        <v>140</v>
      </c>
      <c r="H116" s="12">
        <f t="shared" si="12"/>
        <v>87.5</v>
      </c>
    </row>
    <row r="117" spans="1:8" ht="12.75">
      <c r="A117" s="11">
        <v>97</v>
      </c>
      <c r="B117" s="72" t="s">
        <v>406</v>
      </c>
      <c r="C117" s="1">
        <v>130</v>
      </c>
      <c r="D117" s="1">
        <v>113</v>
      </c>
      <c r="E117" s="306">
        <f t="shared" si="11"/>
        <v>86.92307692307692</v>
      </c>
      <c r="F117" s="1">
        <v>140</v>
      </c>
      <c r="G117" s="1">
        <v>123</v>
      </c>
      <c r="H117" s="12">
        <f t="shared" si="12"/>
        <v>87.85714285714286</v>
      </c>
    </row>
    <row r="118" spans="1:8" ht="12.75">
      <c r="A118" s="11">
        <v>98</v>
      </c>
      <c r="B118" s="72" t="s">
        <v>268</v>
      </c>
      <c r="C118" s="1">
        <v>360</v>
      </c>
      <c r="D118" s="1">
        <v>328</v>
      </c>
      <c r="E118" s="306">
        <f t="shared" si="11"/>
        <v>91.11111111111111</v>
      </c>
      <c r="F118" s="1">
        <v>400</v>
      </c>
      <c r="G118" s="1">
        <v>358</v>
      </c>
      <c r="H118" s="12">
        <f t="shared" si="12"/>
        <v>89.5</v>
      </c>
    </row>
    <row r="119" spans="1:8" ht="12.75">
      <c r="A119" s="788" t="s">
        <v>407</v>
      </c>
      <c r="B119" s="788"/>
      <c r="C119" s="175">
        <f>SUM(C115:C118)</f>
        <v>726</v>
      </c>
      <c r="D119" s="175">
        <f>SUM(D115:D118)</f>
        <v>661</v>
      </c>
      <c r="E119" s="176">
        <f t="shared" si="13"/>
        <v>91.04683195592287</v>
      </c>
      <c r="F119" s="175">
        <f>SUM(F115:F118)</f>
        <v>793</v>
      </c>
      <c r="G119" s="175">
        <f>SUM(G115:G118)</f>
        <v>713</v>
      </c>
      <c r="H119" s="176">
        <f t="shared" si="12"/>
        <v>89.91172761664565</v>
      </c>
    </row>
    <row r="120" spans="1:8" ht="12.75">
      <c r="A120" s="11">
        <v>99</v>
      </c>
      <c r="B120" s="177" t="s">
        <v>269</v>
      </c>
      <c r="C120" s="1">
        <v>410</v>
      </c>
      <c r="D120" s="1">
        <v>386</v>
      </c>
      <c r="E120" s="12">
        <f t="shared" si="13"/>
        <v>94.14634146341463</v>
      </c>
      <c r="F120" s="1">
        <v>460</v>
      </c>
      <c r="G120" s="1">
        <v>370</v>
      </c>
      <c r="H120" s="12">
        <f t="shared" si="12"/>
        <v>80.43478260869566</v>
      </c>
    </row>
    <row r="121" spans="1:8" ht="14.25" customHeight="1">
      <c r="A121" s="11">
        <v>100</v>
      </c>
      <c r="B121" s="177" t="s">
        <v>308</v>
      </c>
      <c r="C121" s="1">
        <v>52</v>
      </c>
      <c r="D121" s="1">
        <v>52</v>
      </c>
      <c r="E121" s="12">
        <f t="shared" si="13"/>
        <v>100</v>
      </c>
      <c r="F121" s="1">
        <v>63</v>
      </c>
      <c r="G121" s="1">
        <v>62</v>
      </c>
      <c r="H121" s="12">
        <f t="shared" si="12"/>
        <v>98.4126984126984</v>
      </c>
    </row>
    <row r="122" spans="1:8" ht="14.25" customHeight="1">
      <c r="A122" s="11">
        <v>101</v>
      </c>
      <c r="B122" s="177" t="s">
        <v>408</v>
      </c>
      <c r="C122" s="1">
        <v>60</v>
      </c>
      <c r="D122" s="1">
        <v>57</v>
      </c>
      <c r="E122" s="12">
        <f t="shared" si="13"/>
        <v>95</v>
      </c>
      <c r="F122" s="1">
        <v>155</v>
      </c>
      <c r="G122" s="1">
        <v>78</v>
      </c>
      <c r="H122" s="12">
        <f t="shared" si="12"/>
        <v>50.32258064516129</v>
      </c>
    </row>
    <row r="123" spans="1:8" ht="12.75">
      <c r="A123" s="11">
        <v>102</v>
      </c>
      <c r="B123" s="177" t="s">
        <v>409</v>
      </c>
      <c r="C123" s="1">
        <v>90</v>
      </c>
      <c r="D123" s="1">
        <v>87</v>
      </c>
      <c r="E123" s="12">
        <f t="shared" si="13"/>
        <v>96.66666666666667</v>
      </c>
      <c r="F123" s="1">
        <v>80</v>
      </c>
      <c r="G123" s="1">
        <v>78</v>
      </c>
      <c r="H123" s="12">
        <f t="shared" si="12"/>
        <v>97.5</v>
      </c>
    </row>
    <row r="124" spans="1:8" ht="12.75">
      <c r="A124" s="788" t="s">
        <v>410</v>
      </c>
      <c r="B124" s="788"/>
      <c r="C124" s="143">
        <f>SUM(C120:C123)</f>
        <v>612</v>
      </c>
      <c r="D124" s="143">
        <f>SUM(D120:D123)</f>
        <v>582</v>
      </c>
      <c r="E124" s="206">
        <f aca="true" t="shared" si="14" ref="E124:E140">+D124/C124*100</f>
        <v>95.09803921568627</v>
      </c>
      <c r="F124" s="143">
        <f>SUM(F120:F123)</f>
        <v>758</v>
      </c>
      <c r="G124" s="143">
        <f>SUM(G120:G123)</f>
        <v>588</v>
      </c>
      <c r="H124" s="176">
        <f>+G124/F124*100</f>
        <v>77.57255936675462</v>
      </c>
    </row>
    <row r="125" spans="1:8" ht="12.75">
      <c r="A125" s="11">
        <v>103</v>
      </c>
      <c r="B125" s="72" t="s">
        <v>411</v>
      </c>
      <c r="C125" s="1">
        <v>100</v>
      </c>
      <c r="D125" s="1">
        <v>96</v>
      </c>
      <c r="E125" s="183">
        <f t="shared" si="14"/>
        <v>96</v>
      </c>
      <c r="F125" s="1">
        <v>101</v>
      </c>
      <c r="G125" s="1">
        <v>101</v>
      </c>
      <c r="H125" s="183">
        <f aca="true" t="shared" si="15" ref="H125:H130">+G125/F125*100</f>
        <v>100</v>
      </c>
    </row>
    <row r="126" spans="1:8" ht="12.75" customHeight="1">
      <c r="A126" s="11">
        <v>104</v>
      </c>
      <c r="B126" s="72" t="s">
        <v>412</v>
      </c>
      <c r="C126" s="1">
        <v>216</v>
      </c>
      <c r="D126" s="1">
        <v>173</v>
      </c>
      <c r="E126" s="183">
        <f t="shared" si="14"/>
        <v>80.0925925925926</v>
      </c>
      <c r="F126" s="1">
        <v>247</v>
      </c>
      <c r="G126" s="1">
        <v>237</v>
      </c>
      <c r="H126" s="183">
        <f t="shared" si="15"/>
        <v>95.95141700404858</v>
      </c>
    </row>
    <row r="127" spans="1:8" ht="12.75">
      <c r="A127" s="11">
        <v>105</v>
      </c>
      <c r="B127" s="72" t="s">
        <v>413</v>
      </c>
      <c r="C127" s="1">
        <v>161</v>
      </c>
      <c r="D127" s="1">
        <v>155</v>
      </c>
      <c r="E127" s="183">
        <f t="shared" si="14"/>
        <v>96.27329192546584</v>
      </c>
      <c r="F127" s="1">
        <v>171</v>
      </c>
      <c r="G127" s="1">
        <v>165</v>
      </c>
      <c r="H127" s="183">
        <f t="shared" si="15"/>
        <v>96.49122807017544</v>
      </c>
    </row>
    <row r="128" spans="1:8" ht="12.75">
      <c r="A128" s="11">
        <v>106</v>
      </c>
      <c r="B128" s="72" t="s">
        <v>270</v>
      </c>
      <c r="C128" s="1">
        <v>1427</v>
      </c>
      <c r="D128" s="1">
        <v>1366</v>
      </c>
      <c r="E128" s="183">
        <f t="shared" si="14"/>
        <v>95.72529782761036</v>
      </c>
      <c r="F128" s="1">
        <v>1249</v>
      </c>
      <c r="G128" s="1">
        <v>1240</v>
      </c>
      <c r="H128" s="183">
        <f t="shared" si="15"/>
        <v>99.27942353883107</v>
      </c>
    </row>
    <row r="129" spans="1:8" ht="13.5" customHeight="1">
      <c r="A129" s="11">
        <v>107</v>
      </c>
      <c r="B129" s="72" t="s">
        <v>271</v>
      </c>
      <c r="C129" s="1">
        <v>58</v>
      </c>
      <c r="D129" s="1">
        <v>58</v>
      </c>
      <c r="E129" s="183">
        <f t="shared" si="14"/>
        <v>100</v>
      </c>
      <c r="F129" s="1">
        <v>52</v>
      </c>
      <c r="G129" s="1">
        <v>50</v>
      </c>
      <c r="H129" s="183">
        <f t="shared" si="15"/>
        <v>96.15384615384616</v>
      </c>
    </row>
    <row r="130" spans="1:8" ht="12.75">
      <c r="A130" s="11">
        <v>108</v>
      </c>
      <c r="B130" s="72" t="s">
        <v>414</v>
      </c>
      <c r="C130" s="1">
        <v>3</v>
      </c>
      <c r="D130" s="1">
        <v>3</v>
      </c>
      <c r="E130" s="183">
        <f t="shared" si="14"/>
        <v>100</v>
      </c>
      <c r="F130" s="1">
        <v>5</v>
      </c>
      <c r="G130" s="1">
        <v>5</v>
      </c>
      <c r="H130" s="183">
        <f t="shared" si="15"/>
        <v>100</v>
      </c>
    </row>
    <row r="131" spans="1:8" ht="12.75">
      <c r="A131" s="788" t="s">
        <v>415</v>
      </c>
      <c r="B131" s="788"/>
      <c r="C131" s="496">
        <f>SUM(C125:C130)</f>
        <v>1965</v>
      </c>
      <c r="D131" s="496">
        <f>SUM(D125:D130)</f>
        <v>1851</v>
      </c>
      <c r="E131" s="497">
        <f t="shared" si="14"/>
        <v>94.19847328244275</v>
      </c>
      <c r="F131" s="496">
        <f>SUM(F125:F130)</f>
        <v>1825</v>
      </c>
      <c r="G131" s="496">
        <f>SUM(G125:G130)</f>
        <v>1798</v>
      </c>
      <c r="H131" s="176">
        <f>+G131/F131*100</f>
        <v>98.52054794520548</v>
      </c>
    </row>
    <row r="132" spans="1:8" ht="12.75">
      <c r="A132" s="11">
        <v>109</v>
      </c>
      <c r="B132" s="72" t="s">
        <v>289</v>
      </c>
      <c r="C132" s="1">
        <v>45</v>
      </c>
      <c r="D132" s="1">
        <v>42</v>
      </c>
      <c r="E132" s="183">
        <f t="shared" si="14"/>
        <v>93.33333333333333</v>
      </c>
      <c r="F132" s="1">
        <v>57</v>
      </c>
      <c r="G132" s="1">
        <v>57</v>
      </c>
      <c r="H132" s="12">
        <f aca="true" t="shared" si="16" ref="H132:H138">+G132/F132*100</f>
        <v>100</v>
      </c>
    </row>
    <row r="133" spans="1:8" ht="12.75">
      <c r="A133" s="11">
        <v>110</v>
      </c>
      <c r="B133" s="72" t="s">
        <v>416</v>
      </c>
      <c r="C133" s="1">
        <v>473</v>
      </c>
      <c r="D133" s="1">
        <v>399</v>
      </c>
      <c r="E133" s="10">
        <f aca="true" t="shared" si="17" ref="E133:E138">D133/C133*100</f>
        <v>84.35517970401692</v>
      </c>
      <c r="F133" s="1">
        <v>456</v>
      </c>
      <c r="G133" s="1">
        <v>335</v>
      </c>
      <c r="H133" s="12">
        <f t="shared" si="16"/>
        <v>73.46491228070175</v>
      </c>
    </row>
    <row r="134" spans="1:8" ht="12.75">
      <c r="A134" s="11">
        <v>111</v>
      </c>
      <c r="B134" s="72" t="s">
        <v>417</v>
      </c>
      <c r="C134" s="1">
        <v>139</v>
      </c>
      <c r="D134" s="1">
        <v>121</v>
      </c>
      <c r="E134" s="10">
        <f t="shared" si="17"/>
        <v>87.05035971223022</v>
      </c>
      <c r="F134" s="1">
        <v>195</v>
      </c>
      <c r="G134" s="1">
        <v>181</v>
      </c>
      <c r="H134" s="12">
        <f t="shared" si="16"/>
        <v>92.82051282051282</v>
      </c>
    </row>
    <row r="135" spans="1:8" ht="12.75">
      <c r="A135" s="11">
        <v>112</v>
      </c>
      <c r="B135" s="72" t="s">
        <v>418</v>
      </c>
      <c r="C135" s="1">
        <v>737</v>
      </c>
      <c r="D135" s="1">
        <v>605</v>
      </c>
      <c r="E135" s="10">
        <f t="shared" si="17"/>
        <v>82.08955223880598</v>
      </c>
      <c r="F135" s="1">
        <v>810</v>
      </c>
      <c r="G135" s="1">
        <v>781</v>
      </c>
      <c r="H135" s="12">
        <f t="shared" si="16"/>
        <v>96.41975308641976</v>
      </c>
    </row>
    <row r="136" spans="1:8" ht="12.75">
      <c r="A136" s="11">
        <v>113</v>
      </c>
      <c r="B136" s="72" t="s">
        <v>419</v>
      </c>
      <c r="C136" s="1">
        <v>335</v>
      </c>
      <c r="D136" s="1">
        <v>331</v>
      </c>
      <c r="E136" s="10">
        <f t="shared" si="17"/>
        <v>98.80597014925372</v>
      </c>
      <c r="F136" s="1">
        <v>380</v>
      </c>
      <c r="G136" s="1">
        <v>353</v>
      </c>
      <c r="H136" s="12">
        <f t="shared" si="16"/>
        <v>92.89473684210526</v>
      </c>
    </row>
    <row r="137" spans="1:8" ht="15" customHeight="1">
      <c r="A137" s="11">
        <v>114</v>
      </c>
      <c r="B137" s="72" t="s">
        <v>420</v>
      </c>
      <c r="C137" s="1">
        <v>175</v>
      </c>
      <c r="D137" s="1">
        <v>158</v>
      </c>
      <c r="E137" s="10">
        <f t="shared" si="17"/>
        <v>90.28571428571428</v>
      </c>
      <c r="F137" s="1">
        <v>200</v>
      </c>
      <c r="G137" s="1">
        <v>181</v>
      </c>
      <c r="H137" s="12">
        <f t="shared" si="16"/>
        <v>90.5</v>
      </c>
    </row>
    <row r="138" spans="1:8" ht="12.75">
      <c r="A138" s="11">
        <v>115</v>
      </c>
      <c r="B138" s="72" t="s">
        <v>421</v>
      </c>
      <c r="C138" s="1">
        <v>40</v>
      </c>
      <c r="D138" s="1">
        <v>40</v>
      </c>
      <c r="E138" s="10">
        <f t="shared" si="17"/>
        <v>100</v>
      </c>
      <c r="F138" s="1">
        <v>42</v>
      </c>
      <c r="G138" s="1">
        <v>42</v>
      </c>
      <c r="H138" s="12">
        <f t="shared" si="16"/>
        <v>100</v>
      </c>
    </row>
    <row r="139" spans="1:8" ht="12.75">
      <c r="A139" s="788" t="s">
        <v>422</v>
      </c>
      <c r="B139" s="788"/>
      <c r="C139" s="185">
        <f>SUM(C132:C138)</f>
        <v>1944</v>
      </c>
      <c r="D139" s="185">
        <f>SUM(D132:D138)</f>
        <v>1696</v>
      </c>
      <c r="E139" s="210">
        <f t="shared" si="14"/>
        <v>87.24279835390946</v>
      </c>
      <c r="F139" s="185">
        <f>SUM(F132:F138)</f>
        <v>2140</v>
      </c>
      <c r="G139" s="185">
        <f>SUM(G132:G138)</f>
        <v>1930</v>
      </c>
      <c r="H139" s="176">
        <f>+G139/F139*100</f>
        <v>90.18691588785047</v>
      </c>
    </row>
    <row r="140" spans="1:8" ht="12.75">
      <c r="A140" s="794" t="s">
        <v>423</v>
      </c>
      <c r="B140" s="794"/>
      <c r="C140" s="253">
        <f>SUM(C139,C131,C124,C119,C114,C105,C98,C92,C87,C76,C72,C67,C60,C52,C43,C39,C32,C23)</f>
        <v>47640</v>
      </c>
      <c r="D140" s="253">
        <f>SUM(D139,D131,D124,D119,D114,D105,D98,D92,D87,D76,D72,D67,D60,D52,D43,D39,D32,D23)</f>
        <v>40804</v>
      </c>
      <c r="E140" s="260">
        <f t="shared" si="14"/>
        <v>85.65071368597818</v>
      </c>
      <c r="F140" s="253">
        <f>SUM(F139,F131,F124,F119,F114,F105,F98,F92,F87,F76,F72,F67,F60,F52,F43,F39,F32,F23)</f>
        <v>49363</v>
      </c>
      <c r="G140" s="253">
        <f>SUM(G139,G131,G124,G119,G114,G105,G98,G92,G87,G76,G72,G67,G60,G52,G43,G39,G32,G23)</f>
        <v>44047</v>
      </c>
      <c r="H140" s="260">
        <f>+G140/F140*100</f>
        <v>89.23080039705853</v>
      </c>
    </row>
    <row r="141" ht="3" customHeight="1"/>
    <row r="142" spans="3:8" ht="12.75" hidden="1">
      <c r="C142" s="16"/>
      <c r="E142" s="15"/>
      <c r="F142" s="16"/>
      <c r="H142" s="15"/>
    </row>
    <row r="143" ht="12.75" hidden="1"/>
    <row r="144" ht="12.75" hidden="1"/>
    <row r="145" spans="1:6" ht="12.75" hidden="1">
      <c r="A145" s="848"/>
      <c r="B145" s="848"/>
      <c r="C145" s="848"/>
      <c r="D145" s="848"/>
      <c r="E145" s="848"/>
      <c r="F145" s="24"/>
    </row>
    <row r="146" spans="1:6" ht="12.75">
      <c r="A146" s="24"/>
      <c r="B146" s="24"/>
      <c r="C146" s="24"/>
      <c r="D146" s="24"/>
      <c r="E146" s="42"/>
      <c r="F146" s="24"/>
    </row>
    <row r="147" spans="1:6" ht="12.75">
      <c r="A147" s="24"/>
      <c r="B147" s="24"/>
      <c r="C147" s="24"/>
      <c r="D147" s="24"/>
      <c r="E147" s="42"/>
      <c r="F147" s="24"/>
    </row>
    <row r="377" spans="1:8" ht="15.75">
      <c r="A377" s="61"/>
      <c r="B377" s="61"/>
      <c r="C377" s="61"/>
      <c r="D377" s="61"/>
      <c r="E377" s="215"/>
      <c r="F377" s="61"/>
      <c r="G377" s="61"/>
      <c r="H377" s="215"/>
    </row>
    <row r="378" spans="1:8" ht="15.75">
      <c r="A378" s="61"/>
      <c r="B378" s="61"/>
      <c r="C378" s="61"/>
      <c r="D378" s="61"/>
      <c r="E378" s="215"/>
      <c r="F378" s="61"/>
      <c r="G378" s="61"/>
      <c r="H378" s="215"/>
    </row>
    <row r="379" spans="1:8" ht="15.75">
      <c r="A379" s="61"/>
      <c r="B379" s="61"/>
      <c r="C379" s="61"/>
      <c r="D379" s="61"/>
      <c r="E379" s="215"/>
      <c r="F379" s="61"/>
      <c r="G379" s="61"/>
      <c r="H379" s="215"/>
    </row>
    <row r="380" spans="1:8" ht="15.75">
      <c r="A380" s="61"/>
      <c r="B380" s="61"/>
      <c r="C380" s="61"/>
      <c r="D380" s="61"/>
      <c r="E380" s="215"/>
      <c r="F380" s="61"/>
      <c r="G380" s="61"/>
      <c r="H380" s="215"/>
    </row>
    <row r="381" spans="1:8" ht="15.75">
      <c r="A381" s="61"/>
      <c r="B381" s="61"/>
      <c r="C381" s="61"/>
      <c r="D381" s="61"/>
      <c r="E381" s="215"/>
      <c r="F381" s="61"/>
      <c r="G381" s="61"/>
      <c r="H381" s="215"/>
    </row>
    <row r="382" spans="1:8" ht="15.75">
      <c r="A382" s="61"/>
      <c r="B382" s="61"/>
      <c r="C382" s="61"/>
      <c r="D382" s="61"/>
      <c r="E382" s="215"/>
      <c r="F382" s="61"/>
      <c r="G382" s="61"/>
      <c r="H382" s="215"/>
    </row>
    <row r="383" spans="1:8" ht="15.75">
      <c r="A383" s="61"/>
      <c r="B383" s="61"/>
      <c r="C383" s="61"/>
      <c r="D383" s="61"/>
      <c r="E383" s="215"/>
      <c r="F383" s="61"/>
      <c r="G383" s="61"/>
      <c r="H383" s="215"/>
    </row>
    <row r="384" spans="1:8" ht="15.75">
      <c r="A384" s="61"/>
      <c r="B384" s="61"/>
      <c r="C384" s="61"/>
      <c r="D384" s="61"/>
      <c r="E384" s="215"/>
      <c r="F384" s="61"/>
      <c r="G384" s="61"/>
      <c r="H384" s="215"/>
    </row>
    <row r="385" spans="1:8" ht="15.75">
      <c r="A385" s="61"/>
      <c r="B385" s="61"/>
      <c r="C385" s="61"/>
      <c r="D385" s="61"/>
      <c r="E385" s="215"/>
      <c r="F385" s="61"/>
      <c r="G385" s="61"/>
      <c r="H385" s="215"/>
    </row>
    <row r="386" spans="1:8" ht="15.75">
      <c r="A386" s="61"/>
      <c r="B386" s="61"/>
      <c r="C386" s="61"/>
      <c r="D386" s="61"/>
      <c r="E386" s="215"/>
      <c r="F386" s="61"/>
      <c r="G386" s="61"/>
      <c r="H386" s="215"/>
    </row>
    <row r="387" spans="1:8" ht="15.75">
      <c r="A387" s="61"/>
      <c r="B387" s="61"/>
      <c r="C387" s="61"/>
      <c r="D387" s="61"/>
      <c r="E387" s="215"/>
      <c r="F387" s="61"/>
      <c r="G387" s="61"/>
      <c r="H387" s="215"/>
    </row>
    <row r="388" spans="1:8" ht="15.75">
      <c r="A388" s="61"/>
      <c r="B388" s="61"/>
      <c r="C388" s="61"/>
      <c r="D388" s="61"/>
      <c r="E388" s="215"/>
      <c r="F388" s="61"/>
      <c r="G388" s="61"/>
      <c r="H388" s="215"/>
    </row>
    <row r="389" spans="1:8" ht="15.75">
      <c r="A389" s="61"/>
      <c r="B389" s="61"/>
      <c r="C389" s="61"/>
      <c r="D389" s="61"/>
      <c r="E389" s="215"/>
      <c r="F389" s="61"/>
      <c r="G389" s="61"/>
      <c r="H389" s="215"/>
    </row>
    <row r="390" spans="1:8" ht="15.75">
      <c r="A390" s="61"/>
      <c r="B390" s="61"/>
      <c r="C390" s="61"/>
      <c r="D390" s="61"/>
      <c r="E390" s="215"/>
      <c r="F390" s="61"/>
      <c r="G390" s="61"/>
      <c r="H390" s="215"/>
    </row>
    <row r="391" spans="1:8" ht="15.75">
      <c r="A391" s="61"/>
      <c r="B391" s="61"/>
      <c r="C391" s="61"/>
      <c r="D391" s="61"/>
      <c r="E391" s="215"/>
      <c r="F391" s="61"/>
      <c r="G391" s="61"/>
      <c r="H391" s="215"/>
    </row>
    <row r="392" spans="1:8" ht="15.75">
      <c r="A392" s="61"/>
      <c r="B392" s="61"/>
      <c r="C392" s="61"/>
      <c r="D392" s="61"/>
      <c r="E392" s="215"/>
      <c r="F392" s="61"/>
      <c r="G392" s="61"/>
      <c r="H392" s="215"/>
    </row>
    <row r="393" spans="1:8" ht="15.75">
      <c r="A393" s="61"/>
      <c r="B393" s="61"/>
      <c r="C393" s="61"/>
      <c r="D393" s="61"/>
      <c r="E393" s="215"/>
      <c r="F393" s="61"/>
      <c r="G393" s="61"/>
      <c r="H393" s="215"/>
    </row>
    <row r="394" spans="1:8" ht="15.75">
      <c r="A394" s="61"/>
      <c r="B394" s="61"/>
      <c r="C394" s="61"/>
      <c r="D394" s="61"/>
      <c r="E394" s="215"/>
      <c r="F394" s="61"/>
      <c r="G394" s="61"/>
      <c r="H394" s="215"/>
    </row>
    <row r="395" spans="1:8" ht="15.75">
      <c r="A395" s="61"/>
      <c r="B395" s="61"/>
      <c r="C395" s="61"/>
      <c r="D395" s="61"/>
      <c r="E395" s="215"/>
      <c r="F395" s="61"/>
      <c r="G395" s="61"/>
      <c r="H395" s="215"/>
    </row>
    <row r="396" spans="1:8" ht="15.75">
      <c r="A396" s="61"/>
      <c r="B396" s="61"/>
      <c r="C396" s="61"/>
      <c r="D396" s="61"/>
      <c r="E396" s="215"/>
      <c r="F396" s="61"/>
      <c r="G396" s="61"/>
      <c r="H396" s="215"/>
    </row>
    <row r="397" spans="1:8" ht="15.75">
      <c r="A397" s="61"/>
      <c r="B397" s="61"/>
      <c r="C397" s="61"/>
      <c r="D397" s="61"/>
      <c r="E397" s="215"/>
      <c r="F397" s="61"/>
      <c r="G397" s="61"/>
      <c r="H397" s="215"/>
    </row>
    <row r="398" spans="1:8" ht="15.75">
      <c r="A398" s="61"/>
      <c r="B398" s="61"/>
      <c r="C398" s="61"/>
      <c r="D398" s="61"/>
      <c r="E398" s="215"/>
      <c r="F398" s="61"/>
      <c r="G398" s="61"/>
      <c r="H398" s="215"/>
    </row>
    <row r="399" spans="1:8" ht="15.75">
      <c r="A399" s="61"/>
      <c r="B399" s="61"/>
      <c r="C399" s="61"/>
      <c r="D399" s="61"/>
      <c r="E399" s="215"/>
      <c r="F399" s="61"/>
      <c r="G399" s="61"/>
      <c r="H399" s="215"/>
    </row>
    <row r="400" spans="1:8" ht="15.75">
      <c r="A400" s="61"/>
      <c r="B400" s="61"/>
      <c r="C400" s="61"/>
      <c r="D400" s="61"/>
      <c r="E400" s="215"/>
      <c r="F400" s="61"/>
      <c r="G400" s="61"/>
      <c r="H400" s="215"/>
    </row>
    <row r="401" spans="1:8" ht="15.75">
      <c r="A401" s="61"/>
      <c r="B401" s="61"/>
      <c r="C401" s="61"/>
      <c r="D401" s="61"/>
      <c r="E401" s="215"/>
      <c r="F401" s="61"/>
      <c r="G401" s="61"/>
      <c r="H401" s="215"/>
    </row>
    <row r="402" spans="1:8" ht="15.75">
      <c r="A402" s="61"/>
      <c r="B402" s="61"/>
      <c r="C402" s="61"/>
      <c r="D402" s="61"/>
      <c r="E402" s="215"/>
      <c r="F402" s="61"/>
      <c r="G402" s="61"/>
      <c r="H402" s="215"/>
    </row>
    <row r="403" spans="1:8" ht="15.75">
      <c r="A403" s="61"/>
      <c r="B403" s="61"/>
      <c r="C403" s="61"/>
      <c r="D403" s="61"/>
      <c r="E403" s="215"/>
      <c r="F403" s="61"/>
      <c r="G403" s="61"/>
      <c r="H403" s="215"/>
    </row>
    <row r="404" spans="1:8" ht="15.75">
      <c r="A404" s="61"/>
      <c r="B404" s="61"/>
      <c r="C404" s="61"/>
      <c r="D404" s="61"/>
      <c r="E404" s="215"/>
      <c r="F404" s="61"/>
      <c r="G404" s="61"/>
      <c r="H404" s="215"/>
    </row>
    <row r="405" spans="1:8" ht="15.75">
      <c r="A405" s="61"/>
      <c r="B405" s="61"/>
      <c r="C405" s="61"/>
      <c r="D405" s="61"/>
      <c r="E405" s="215"/>
      <c r="F405" s="61"/>
      <c r="G405" s="61"/>
      <c r="H405" s="215"/>
    </row>
    <row r="406" spans="1:8" ht="15.75">
      <c r="A406" s="61"/>
      <c r="B406" s="61"/>
      <c r="C406" s="61"/>
      <c r="D406" s="61"/>
      <c r="E406" s="215"/>
      <c r="F406" s="61"/>
      <c r="G406" s="61"/>
      <c r="H406" s="215"/>
    </row>
    <row r="407" spans="1:8" ht="15.75">
      <c r="A407" s="61"/>
      <c r="B407" s="61"/>
      <c r="C407" s="61"/>
      <c r="D407" s="61"/>
      <c r="E407" s="215"/>
      <c r="F407" s="61"/>
      <c r="G407" s="61"/>
      <c r="H407" s="215"/>
    </row>
    <row r="408" spans="1:8" ht="15.75">
      <c r="A408" s="61"/>
      <c r="B408" s="61"/>
      <c r="C408" s="61"/>
      <c r="D408" s="61"/>
      <c r="E408" s="215"/>
      <c r="F408" s="61"/>
      <c r="G408" s="61"/>
      <c r="H408" s="215"/>
    </row>
    <row r="409" spans="1:8" ht="15.75">
      <c r="A409" s="61"/>
      <c r="B409" s="61"/>
      <c r="C409" s="61"/>
      <c r="D409" s="61"/>
      <c r="E409" s="215"/>
      <c r="F409" s="61"/>
      <c r="G409" s="61"/>
      <c r="H409" s="215"/>
    </row>
    <row r="410" spans="1:8" ht="15.75">
      <c r="A410" s="61"/>
      <c r="B410" s="61"/>
      <c r="C410" s="61"/>
      <c r="D410" s="61"/>
      <c r="E410" s="215"/>
      <c r="F410" s="61"/>
      <c r="G410" s="61"/>
      <c r="H410" s="215"/>
    </row>
    <row r="411" spans="1:8" ht="15.75">
      <c r="A411" s="61"/>
      <c r="B411" s="61"/>
      <c r="C411" s="61"/>
      <c r="D411" s="61"/>
      <c r="E411" s="215"/>
      <c r="F411" s="61"/>
      <c r="G411" s="61"/>
      <c r="H411" s="215"/>
    </row>
    <row r="412" spans="1:8" ht="15.75">
      <c r="A412" s="61"/>
      <c r="B412" s="61"/>
      <c r="C412" s="61"/>
      <c r="D412" s="61"/>
      <c r="E412" s="215"/>
      <c r="F412" s="61"/>
      <c r="G412" s="61"/>
      <c r="H412" s="215"/>
    </row>
    <row r="413" spans="1:8" ht="15.75">
      <c r="A413" s="61"/>
      <c r="B413" s="61"/>
      <c r="C413" s="61"/>
      <c r="D413" s="61"/>
      <c r="E413" s="215"/>
      <c r="F413" s="61"/>
      <c r="G413" s="61"/>
      <c r="H413" s="215"/>
    </row>
    <row r="414" spans="1:8" ht="15.75">
      <c r="A414" s="61"/>
      <c r="B414" s="61"/>
      <c r="C414" s="61"/>
      <c r="D414" s="61"/>
      <c r="E414" s="215"/>
      <c r="F414" s="61"/>
      <c r="G414" s="61"/>
      <c r="H414" s="215"/>
    </row>
    <row r="415" spans="1:8" ht="15.75">
      <c r="A415" s="61"/>
      <c r="B415" s="61"/>
      <c r="C415" s="61"/>
      <c r="D415" s="61"/>
      <c r="E415" s="215"/>
      <c r="F415" s="61"/>
      <c r="G415" s="61"/>
      <c r="H415" s="215"/>
    </row>
    <row r="416" spans="1:8" ht="15.75">
      <c r="A416" s="61"/>
      <c r="B416" s="61"/>
      <c r="C416" s="61"/>
      <c r="D416" s="61"/>
      <c r="E416" s="215"/>
      <c r="F416" s="61"/>
      <c r="G416" s="61"/>
      <c r="H416" s="215"/>
    </row>
    <row r="417" spans="1:8" ht="15.75">
      <c r="A417" s="61"/>
      <c r="B417" s="61"/>
      <c r="C417" s="61"/>
      <c r="D417" s="61"/>
      <c r="E417" s="215"/>
      <c r="F417" s="61"/>
      <c r="G417" s="61"/>
      <c r="H417" s="215"/>
    </row>
    <row r="418" spans="1:8" ht="15.75">
      <c r="A418" s="61"/>
      <c r="B418" s="61"/>
      <c r="C418" s="61"/>
      <c r="D418" s="61"/>
      <c r="E418" s="215"/>
      <c r="F418" s="61"/>
      <c r="G418" s="61"/>
      <c r="H418" s="215"/>
    </row>
    <row r="419" spans="1:8" ht="15.75">
      <c r="A419" s="61"/>
      <c r="B419" s="61"/>
      <c r="C419" s="61"/>
      <c r="D419" s="61"/>
      <c r="E419" s="215"/>
      <c r="F419" s="61"/>
      <c r="G419" s="61"/>
      <c r="H419" s="215"/>
    </row>
    <row r="420" spans="1:8" ht="15.75">
      <c r="A420" s="61"/>
      <c r="B420" s="61"/>
      <c r="C420" s="61"/>
      <c r="D420" s="61"/>
      <c r="E420" s="215"/>
      <c r="F420" s="61"/>
      <c r="G420" s="61"/>
      <c r="H420" s="215"/>
    </row>
    <row r="421" spans="1:8" ht="15.75">
      <c r="A421" s="61"/>
      <c r="B421" s="61"/>
      <c r="C421" s="61"/>
      <c r="D421" s="61"/>
      <c r="E421" s="215"/>
      <c r="F421" s="61"/>
      <c r="G421" s="61"/>
      <c r="H421" s="215"/>
    </row>
    <row r="422" spans="1:8" ht="15.75">
      <c r="A422" s="61"/>
      <c r="B422" s="61"/>
      <c r="C422" s="61"/>
      <c r="D422" s="61"/>
      <c r="E422" s="215"/>
      <c r="F422" s="61"/>
      <c r="G422" s="61"/>
      <c r="H422" s="215"/>
    </row>
    <row r="423" spans="1:8" ht="15.75">
      <c r="A423" s="61"/>
      <c r="B423" s="61"/>
      <c r="C423" s="61"/>
      <c r="D423" s="61"/>
      <c r="E423" s="215"/>
      <c r="F423" s="61"/>
      <c r="G423" s="61"/>
      <c r="H423" s="215"/>
    </row>
    <row r="424" spans="1:8" ht="15.75">
      <c r="A424" s="61"/>
      <c r="B424" s="61"/>
      <c r="C424" s="61"/>
      <c r="D424" s="61"/>
      <c r="E424" s="215"/>
      <c r="F424" s="61"/>
      <c r="G424" s="61"/>
      <c r="H424" s="215"/>
    </row>
    <row r="425" spans="1:8" ht="15.75">
      <c r="A425" s="61"/>
      <c r="B425" s="61"/>
      <c r="C425" s="61"/>
      <c r="D425" s="61"/>
      <c r="E425" s="215"/>
      <c r="F425" s="61"/>
      <c r="G425" s="61"/>
      <c r="H425" s="215"/>
    </row>
    <row r="426" spans="1:8" ht="15.75">
      <c r="A426" s="61"/>
      <c r="B426" s="61"/>
      <c r="C426" s="61"/>
      <c r="D426" s="61"/>
      <c r="E426" s="215"/>
      <c r="F426" s="61"/>
      <c r="G426" s="61"/>
      <c r="H426" s="215"/>
    </row>
    <row r="427" spans="1:8" ht="15.75">
      <c r="A427" s="61"/>
      <c r="B427" s="61"/>
      <c r="C427" s="61"/>
      <c r="D427" s="61"/>
      <c r="E427" s="215"/>
      <c r="F427" s="61"/>
      <c r="G427" s="61"/>
      <c r="H427" s="215"/>
    </row>
    <row r="428" spans="1:8" ht="15.75">
      <c r="A428" s="61"/>
      <c r="B428" s="61"/>
      <c r="C428" s="61"/>
      <c r="D428" s="61"/>
      <c r="E428" s="215"/>
      <c r="F428" s="61"/>
      <c r="G428" s="61"/>
      <c r="H428" s="215"/>
    </row>
    <row r="429" spans="1:8" ht="15.75">
      <c r="A429" s="61"/>
      <c r="B429" s="61"/>
      <c r="C429" s="61"/>
      <c r="D429" s="61"/>
      <c r="E429" s="215"/>
      <c r="F429" s="61"/>
      <c r="G429" s="61"/>
      <c r="H429" s="215"/>
    </row>
    <row r="430" spans="1:8" ht="15.75">
      <c r="A430" s="61"/>
      <c r="B430" s="61"/>
      <c r="C430" s="61"/>
      <c r="D430" s="61"/>
      <c r="E430" s="215"/>
      <c r="F430" s="61"/>
      <c r="G430" s="61"/>
      <c r="H430" s="215"/>
    </row>
    <row r="431" spans="1:8" ht="15.75">
      <c r="A431" s="61"/>
      <c r="B431" s="61"/>
      <c r="C431" s="61"/>
      <c r="D431" s="61"/>
      <c r="E431" s="215"/>
      <c r="F431" s="61"/>
      <c r="G431" s="61"/>
      <c r="H431" s="215"/>
    </row>
    <row r="432" spans="1:8" ht="15.75">
      <c r="A432" s="61"/>
      <c r="B432" s="61"/>
      <c r="C432" s="61"/>
      <c r="D432" s="61"/>
      <c r="E432" s="215"/>
      <c r="F432" s="61"/>
      <c r="G432" s="61"/>
      <c r="H432" s="215"/>
    </row>
    <row r="433" spans="1:8" ht="15.75">
      <c r="A433" s="61"/>
      <c r="B433" s="61"/>
      <c r="C433" s="61"/>
      <c r="D433" s="61"/>
      <c r="E433" s="215"/>
      <c r="F433" s="61"/>
      <c r="G433" s="61"/>
      <c r="H433" s="215"/>
    </row>
    <row r="434" spans="1:8" ht="15.75">
      <c r="A434" s="61"/>
      <c r="B434" s="61"/>
      <c r="C434" s="61"/>
      <c r="D434" s="61"/>
      <c r="E434" s="215"/>
      <c r="F434" s="61"/>
      <c r="G434" s="61"/>
      <c r="H434" s="215"/>
    </row>
    <row r="435" spans="1:8" ht="15.75">
      <c r="A435" s="61"/>
      <c r="B435" s="61"/>
      <c r="C435" s="61"/>
      <c r="D435" s="61"/>
      <c r="E435" s="215"/>
      <c r="F435" s="61"/>
      <c r="G435" s="61"/>
      <c r="H435" s="215"/>
    </row>
    <row r="436" spans="1:8" ht="15.75">
      <c r="A436" s="61"/>
      <c r="B436" s="61"/>
      <c r="C436" s="61"/>
      <c r="D436" s="61"/>
      <c r="E436" s="215"/>
      <c r="F436" s="61"/>
      <c r="G436" s="61"/>
      <c r="H436" s="215"/>
    </row>
    <row r="437" spans="1:8" ht="15.75">
      <c r="A437" s="61"/>
      <c r="B437" s="61"/>
      <c r="C437" s="61"/>
      <c r="D437" s="61"/>
      <c r="E437" s="215"/>
      <c r="F437" s="61"/>
      <c r="G437" s="61"/>
      <c r="H437" s="215"/>
    </row>
    <row r="438" spans="1:8" ht="15.75">
      <c r="A438" s="61"/>
      <c r="B438" s="61"/>
      <c r="C438" s="61"/>
      <c r="D438" s="61"/>
      <c r="E438" s="215"/>
      <c r="F438" s="61"/>
      <c r="G438" s="61"/>
      <c r="H438" s="215"/>
    </row>
    <row r="439" spans="1:8" ht="15.75">
      <c r="A439" s="61"/>
      <c r="B439" s="61"/>
      <c r="C439" s="61"/>
      <c r="D439" s="61"/>
      <c r="E439" s="215"/>
      <c r="F439" s="61"/>
      <c r="G439" s="61"/>
      <c r="H439" s="215"/>
    </row>
    <row r="440" spans="1:8" ht="15.75">
      <c r="A440" s="61"/>
      <c r="B440" s="61"/>
      <c r="C440" s="61"/>
      <c r="D440" s="61"/>
      <c r="E440" s="215"/>
      <c r="F440" s="61"/>
      <c r="G440" s="61"/>
      <c r="H440" s="215"/>
    </row>
    <row r="441" spans="1:8" ht="15.75">
      <c r="A441" s="61"/>
      <c r="B441" s="61"/>
      <c r="C441" s="61"/>
      <c r="D441" s="61"/>
      <c r="E441" s="215"/>
      <c r="F441" s="61"/>
      <c r="G441" s="61"/>
      <c r="H441" s="215"/>
    </row>
    <row r="442" spans="1:8" ht="15.75">
      <c r="A442" s="61"/>
      <c r="B442" s="61"/>
      <c r="C442" s="61"/>
      <c r="D442" s="61"/>
      <c r="E442" s="215"/>
      <c r="F442" s="61"/>
      <c r="G442" s="61"/>
      <c r="H442" s="215"/>
    </row>
    <row r="443" spans="1:8" ht="15.75">
      <c r="A443" s="61"/>
      <c r="B443" s="61"/>
      <c r="C443" s="61"/>
      <c r="D443" s="61"/>
      <c r="E443" s="215"/>
      <c r="F443" s="61"/>
      <c r="G443" s="61"/>
      <c r="H443" s="215"/>
    </row>
    <row r="444" spans="1:8" ht="15.75">
      <c r="A444" s="61"/>
      <c r="B444" s="61"/>
      <c r="C444" s="61"/>
      <c r="D444" s="61"/>
      <c r="E444" s="215"/>
      <c r="F444" s="61"/>
      <c r="G444" s="61"/>
      <c r="H444" s="215"/>
    </row>
    <row r="445" spans="1:8" ht="15.75">
      <c r="A445" s="61"/>
      <c r="B445" s="61"/>
      <c r="C445" s="61"/>
      <c r="D445" s="61"/>
      <c r="E445" s="215"/>
      <c r="F445" s="61"/>
      <c r="G445" s="61"/>
      <c r="H445" s="215"/>
    </row>
    <row r="446" spans="1:8" ht="15.75">
      <c r="A446" s="61"/>
      <c r="B446" s="61"/>
      <c r="C446" s="61"/>
      <c r="D446" s="61"/>
      <c r="E446" s="215"/>
      <c r="F446" s="61"/>
      <c r="G446" s="61"/>
      <c r="H446" s="215"/>
    </row>
    <row r="447" spans="1:8" ht="15.75">
      <c r="A447" s="61"/>
      <c r="B447" s="61"/>
      <c r="C447" s="61"/>
      <c r="D447" s="61"/>
      <c r="E447" s="215"/>
      <c r="F447" s="61"/>
      <c r="G447" s="61"/>
      <c r="H447" s="215"/>
    </row>
    <row r="448" spans="1:8" ht="15.75">
      <c r="A448" s="61"/>
      <c r="B448" s="61"/>
      <c r="C448" s="61"/>
      <c r="D448" s="61"/>
      <c r="E448" s="215"/>
      <c r="F448" s="61"/>
      <c r="G448" s="61"/>
      <c r="H448" s="215"/>
    </row>
    <row r="449" spans="1:8" ht="15.75">
      <c r="A449" s="61"/>
      <c r="B449" s="61"/>
      <c r="C449" s="61"/>
      <c r="D449" s="61"/>
      <c r="E449" s="215"/>
      <c r="F449" s="61"/>
      <c r="G449" s="61"/>
      <c r="H449" s="215"/>
    </row>
    <row r="450" spans="1:8" ht="15.75">
      <c r="A450" s="61"/>
      <c r="B450" s="61"/>
      <c r="C450" s="61"/>
      <c r="D450" s="61"/>
      <c r="E450" s="215"/>
      <c r="F450" s="61"/>
      <c r="G450" s="61"/>
      <c r="H450" s="215"/>
    </row>
    <row r="451" spans="1:8" ht="15.75">
      <c r="A451" s="61"/>
      <c r="B451" s="61"/>
      <c r="C451" s="61"/>
      <c r="D451" s="61"/>
      <c r="E451" s="215"/>
      <c r="F451" s="61"/>
      <c r="G451" s="61"/>
      <c r="H451" s="215"/>
    </row>
    <row r="452" spans="1:8" ht="15.75">
      <c r="A452" s="61"/>
      <c r="B452" s="61"/>
      <c r="C452" s="61"/>
      <c r="D452" s="61"/>
      <c r="E452" s="215"/>
      <c r="F452" s="61"/>
      <c r="G452" s="61"/>
      <c r="H452" s="215"/>
    </row>
    <row r="453" spans="1:8" ht="15.75">
      <c r="A453" s="61"/>
      <c r="B453" s="61"/>
      <c r="C453" s="61"/>
      <c r="D453" s="61"/>
      <c r="E453" s="215"/>
      <c r="F453" s="61"/>
      <c r="G453" s="61"/>
      <c r="H453" s="215"/>
    </row>
    <row r="454" spans="1:8" ht="15.75">
      <c r="A454" s="61"/>
      <c r="B454" s="61"/>
      <c r="C454" s="61"/>
      <c r="D454" s="61"/>
      <c r="E454" s="215"/>
      <c r="F454" s="61"/>
      <c r="G454" s="61"/>
      <c r="H454" s="215"/>
    </row>
    <row r="455" spans="1:8" ht="15.75">
      <c r="A455" s="61"/>
      <c r="B455" s="61"/>
      <c r="C455" s="61"/>
      <c r="D455" s="61"/>
      <c r="E455" s="215"/>
      <c r="F455" s="61"/>
      <c r="G455" s="61"/>
      <c r="H455" s="215"/>
    </row>
    <row r="456" spans="1:8" ht="15.75">
      <c r="A456" s="61"/>
      <c r="B456" s="61"/>
      <c r="C456" s="61"/>
      <c r="D456" s="61"/>
      <c r="E456" s="215"/>
      <c r="F456" s="61"/>
      <c r="G456" s="61"/>
      <c r="H456" s="215"/>
    </row>
    <row r="457" spans="1:8" ht="15.75">
      <c r="A457" s="61"/>
      <c r="B457" s="61"/>
      <c r="C457" s="61"/>
      <c r="D457" s="61"/>
      <c r="E457" s="215"/>
      <c r="F457" s="61"/>
      <c r="G457" s="61"/>
      <c r="H457" s="215"/>
    </row>
    <row r="458" spans="1:8" ht="15.75">
      <c r="A458" s="61"/>
      <c r="B458" s="61"/>
      <c r="C458" s="61"/>
      <c r="D458" s="61"/>
      <c r="E458" s="215"/>
      <c r="F458" s="61"/>
      <c r="G458" s="61"/>
      <c r="H458" s="215"/>
    </row>
    <row r="459" spans="1:8" ht="15.75">
      <c r="A459" s="61"/>
      <c r="B459" s="61"/>
      <c r="C459" s="61"/>
      <c r="D459" s="61"/>
      <c r="E459" s="215"/>
      <c r="F459" s="61"/>
      <c r="G459" s="61"/>
      <c r="H459" s="215"/>
    </row>
    <row r="460" spans="1:8" ht="15.75">
      <c r="A460" s="61"/>
      <c r="B460" s="61"/>
      <c r="C460" s="61"/>
      <c r="D460" s="61"/>
      <c r="E460" s="215"/>
      <c r="F460" s="61"/>
      <c r="G460" s="61"/>
      <c r="H460" s="215"/>
    </row>
    <row r="461" spans="1:8" ht="15.75">
      <c r="A461" s="61"/>
      <c r="B461" s="61"/>
      <c r="C461" s="61"/>
      <c r="D461" s="61"/>
      <c r="E461" s="215"/>
      <c r="F461" s="61"/>
      <c r="G461" s="61"/>
      <c r="H461" s="215"/>
    </row>
    <row r="462" spans="1:8" ht="15.75">
      <c r="A462" s="61"/>
      <c r="B462" s="61"/>
      <c r="C462" s="61"/>
      <c r="D462" s="61"/>
      <c r="E462" s="215"/>
      <c r="F462" s="61"/>
      <c r="G462" s="61"/>
      <c r="H462" s="215"/>
    </row>
    <row r="463" spans="1:8" ht="15.75">
      <c r="A463" s="61"/>
      <c r="B463" s="61"/>
      <c r="C463" s="61"/>
      <c r="D463" s="61"/>
      <c r="E463" s="215"/>
      <c r="F463" s="61"/>
      <c r="G463" s="61"/>
      <c r="H463" s="215"/>
    </row>
    <row r="464" spans="1:8" ht="15.75">
      <c r="A464" s="61"/>
      <c r="B464" s="61"/>
      <c r="C464" s="61"/>
      <c r="D464" s="61"/>
      <c r="E464" s="215"/>
      <c r="F464" s="61"/>
      <c r="G464" s="61"/>
      <c r="H464" s="215"/>
    </row>
    <row r="465" spans="1:8" ht="15.75">
      <c r="A465" s="61"/>
      <c r="B465" s="61"/>
      <c r="C465" s="61"/>
      <c r="D465" s="61"/>
      <c r="E465" s="215"/>
      <c r="F465" s="61"/>
      <c r="G465" s="61"/>
      <c r="H465" s="215"/>
    </row>
    <row r="466" spans="1:8" ht="15.75">
      <c r="A466" s="61"/>
      <c r="B466" s="61"/>
      <c r="C466" s="61"/>
      <c r="D466" s="61"/>
      <c r="E466" s="215"/>
      <c r="F466" s="61"/>
      <c r="G466" s="61"/>
      <c r="H466" s="215"/>
    </row>
    <row r="467" spans="1:8" ht="15.75">
      <c r="A467" s="61"/>
      <c r="B467" s="61"/>
      <c r="C467" s="61"/>
      <c r="D467" s="61"/>
      <c r="E467" s="215"/>
      <c r="F467" s="61"/>
      <c r="G467" s="61"/>
      <c r="H467" s="215"/>
    </row>
    <row r="468" spans="1:8" ht="15.75">
      <c r="A468" s="61"/>
      <c r="B468" s="61"/>
      <c r="C468" s="61"/>
      <c r="D468" s="61"/>
      <c r="E468" s="215"/>
      <c r="F468" s="61"/>
      <c r="G468" s="61"/>
      <c r="H468" s="215"/>
    </row>
    <row r="469" spans="1:8" ht="15.75">
      <c r="A469" s="61"/>
      <c r="B469" s="61"/>
      <c r="C469" s="61"/>
      <c r="D469" s="61"/>
      <c r="E469" s="215"/>
      <c r="F469" s="61"/>
      <c r="G469" s="61"/>
      <c r="H469" s="215"/>
    </row>
    <row r="470" spans="1:8" ht="15.75">
      <c r="A470" s="61"/>
      <c r="B470" s="61"/>
      <c r="C470" s="61"/>
      <c r="D470" s="61"/>
      <c r="E470" s="215"/>
      <c r="F470" s="61"/>
      <c r="G470" s="61"/>
      <c r="H470" s="215"/>
    </row>
    <row r="471" spans="1:8" ht="15.75">
      <c r="A471" s="61"/>
      <c r="B471" s="61"/>
      <c r="C471" s="61"/>
      <c r="D471" s="61"/>
      <c r="E471" s="215"/>
      <c r="F471" s="61"/>
      <c r="G471" s="61"/>
      <c r="H471" s="215"/>
    </row>
    <row r="472" spans="1:8" ht="15.75">
      <c r="A472" s="61"/>
      <c r="B472" s="61"/>
      <c r="C472" s="61"/>
      <c r="D472" s="61"/>
      <c r="E472" s="215"/>
      <c r="F472" s="61"/>
      <c r="G472" s="61"/>
      <c r="H472" s="215"/>
    </row>
    <row r="473" spans="1:8" ht="15.75">
      <c r="A473" s="61"/>
      <c r="B473" s="61"/>
      <c r="C473" s="61"/>
      <c r="D473" s="61"/>
      <c r="E473" s="215"/>
      <c r="F473" s="61"/>
      <c r="G473" s="61"/>
      <c r="H473" s="215"/>
    </row>
    <row r="474" spans="1:8" ht="15.75">
      <c r="A474" s="61"/>
      <c r="B474" s="61"/>
      <c r="C474" s="61"/>
      <c r="D474" s="61"/>
      <c r="E474" s="215"/>
      <c r="F474" s="61"/>
      <c r="G474" s="61"/>
      <c r="H474" s="215"/>
    </row>
    <row r="475" spans="1:8" ht="15.75">
      <c r="A475" s="61"/>
      <c r="B475" s="61"/>
      <c r="C475" s="61"/>
      <c r="D475" s="61"/>
      <c r="E475" s="215"/>
      <c r="F475" s="61"/>
      <c r="G475" s="61"/>
      <c r="H475" s="215"/>
    </row>
    <row r="476" spans="1:8" ht="15.75">
      <c r="A476" s="61"/>
      <c r="B476" s="61"/>
      <c r="C476" s="61"/>
      <c r="D476" s="61"/>
      <c r="E476" s="215"/>
      <c r="F476" s="61"/>
      <c r="G476" s="61"/>
      <c r="H476" s="215"/>
    </row>
    <row r="477" spans="1:8" ht="15.75">
      <c r="A477" s="61"/>
      <c r="B477" s="61"/>
      <c r="C477" s="61"/>
      <c r="D477" s="61"/>
      <c r="E477" s="215"/>
      <c r="F477" s="61"/>
      <c r="G477" s="61"/>
      <c r="H477" s="215"/>
    </row>
    <row r="478" spans="1:8" ht="15.75">
      <c r="A478" s="61"/>
      <c r="B478" s="61"/>
      <c r="C478" s="61"/>
      <c r="D478" s="61"/>
      <c r="E478" s="215"/>
      <c r="F478" s="61"/>
      <c r="G478" s="61"/>
      <c r="H478" s="215"/>
    </row>
    <row r="479" spans="1:8" ht="15.75">
      <c r="A479" s="61"/>
      <c r="B479" s="61"/>
      <c r="C479" s="61"/>
      <c r="D479" s="61"/>
      <c r="E479" s="215"/>
      <c r="F479" s="61"/>
      <c r="G479" s="61"/>
      <c r="H479" s="215"/>
    </row>
    <row r="480" spans="1:8" ht="15.75">
      <c r="A480" s="61"/>
      <c r="B480" s="61"/>
      <c r="C480" s="61"/>
      <c r="D480" s="61"/>
      <c r="E480" s="215"/>
      <c r="F480" s="61"/>
      <c r="G480" s="61"/>
      <c r="H480" s="215"/>
    </row>
    <row r="481" spans="1:8" ht="15.75">
      <c r="A481" s="61"/>
      <c r="B481" s="61"/>
      <c r="C481" s="61"/>
      <c r="D481" s="61"/>
      <c r="E481" s="215"/>
      <c r="F481" s="61"/>
      <c r="G481" s="61"/>
      <c r="H481" s="215"/>
    </row>
    <row r="482" spans="1:8" ht="15.75">
      <c r="A482" s="61"/>
      <c r="B482" s="61"/>
      <c r="C482" s="61"/>
      <c r="D482" s="61"/>
      <c r="E482" s="215"/>
      <c r="F482" s="61"/>
      <c r="G482" s="61"/>
      <c r="H482" s="215"/>
    </row>
    <row r="483" spans="1:8" ht="15.75">
      <c r="A483" s="61"/>
      <c r="B483" s="61"/>
      <c r="C483" s="61"/>
      <c r="D483" s="61"/>
      <c r="E483" s="215"/>
      <c r="F483" s="61"/>
      <c r="G483" s="61"/>
      <c r="H483" s="215"/>
    </row>
    <row r="484" spans="1:8" ht="15.75">
      <c r="A484" s="61"/>
      <c r="B484" s="61"/>
      <c r="C484" s="61"/>
      <c r="D484" s="61"/>
      <c r="E484" s="215"/>
      <c r="F484" s="61"/>
      <c r="G484" s="61"/>
      <c r="H484" s="215"/>
    </row>
    <row r="485" spans="1:8" ht="15.75">
      <c r="A485" s="61"/>
      <c r="B485" s="61"/>
      <c r="C485" s="61"/>
      <c r="D485" s="61"/>
      <c r="E485" s="215"/>
      <c r="F485" s="61"/>
      <c r="G485" s="61"/>
      <c r="H485" s="215"/>
    </row>
    <row r="486" spans="1:8" ht="15.75">
      <c r="A486" s="61"/>
      <c r="B486" s="61"/>
      <c r="C486" s="61"/>
      <c r="D486" s="61"/>
      <c r="E486" s="215"/>
      <c r="F486" s="61"/>
      <c r="G486" s="61"/>
      <c r="H486" s="215"/>
    </row>
    <row r="487" spans="1:8" ht="15.75">
      <c r="A487" s="61"/>
      <c r="B487" s="61"/>
      <c r="C487" s="61"/>
      <c r="D487" s="61"/>
      <c r="E487" s="215"/>
      <c r="F487" s="61"/>
      <c r="G487" s="61"/>
      <c r="H487" s="215"/>
    </row>
    <row r="488" spans="1:8" ht="15.75">
      <c r="A488" s="61"/>
      <c r="B488" s="61"/>
      <c r="C488" s="61"/>
      <c r="D488" s="61"/>
      <c r="E488" s="215"/>
      <c r="F488" s="61"/>
      <c r="G488" s="61"/>
      <c r="H488" s="215"/>
    </row>
    <row r="489" spans="1:8" ht="15.75">
      <c r="A489" s="61"/>
      <c r="B489" s="61"/>
      <c r="C489" s="61"/>
      <c r="D489" s="61"/>
      <c r="E489" s="215"/>
      <c r="F489" s="61"/>
      <c r="G489" s="61"/>
      <c r="H489" s="215"/>
    </row>
    <row r="490" spans="1:8" ht="15.75">
      <c r="A490" s="61"/>
      <c r="B490" s="61"/>
      <c r="C490" s="61"/>
      <c r="D490" s="61"/>
      <c r="E490" s="215"/>
      <c r="F490" s="61"/>
      <c r="G490" s="61"/>
      <c r="H490" s="215"/>
    </row>
    <row r="491" spans="1:8" ht="15.75">
      <c r="A491" s="61"/>
      <c r="B491" s="61"/>
      <c r="C491" s="61"/>
      <c r="D491" s="61"/>
      <c r="E491" s="215"/>
      <c r="F491" s="61"/>
      <c r="G491" s="61"/>
      <c r="H491" s="215"/>
    </row>
    <row r="492" spans="1:8" ht="15.75">
      <c r="A492" s="61"/>
      <c r="B492" s="61"/>
      <c r="C492" s="61"/>
      <c r="D492" s="61"/>
      <c r="E492" s="215"/>
      <c r="F492" s="61"/>
      <c r="G492" s="61"/>
      <c r="H492" s="215"/>
    </row>
    <row r="493" spans="1:8" ht="15.75">
      <c r="A493" s="61"/>
      <c r="B493" s="61"/>
      <c r="C493" s="61"/>
      <c r="D493" s="61"/>
      <c r="E493" s="215"/>
      <c r="F493" s="61"/>
      <c r="G493" s="61"/>
      <c r="H493" s="215"/>
    </row>
    <row r="494" spans="1:8" ht="15.75">
      <c r="A494" s="61"/>
      <c r="B494" s="61"/>
      <c r="C494" s="61"/>
      <c r="D494" s="61"/>
      <c r="E494" s="215"/>
      <c r="F494" s="61"/>
      <c r="G494" s="61"/>
      <c r="H494" s="215"/>
    </row>
    <row r="495" spans="1:8" ht="15.75">
      <c r="A495" s="61"/>
      <c r="B495" s="61"/>
      <c r="C495" s="61"/>
      <c r="D495" s="61"/>
      <c r="E495" s="215"/>
      <c r="F495" s="61"/>
      <c r="G495" s="61"/>
      <c r="H495" s="215"/>
    </row>
    <row r="496" spans="1:8" ht="15.75">
      <c r="A496" s="61"/>
      <c r="B496" s="61"/>
      <c r="C496" s="61"/>
      <c r="D496" s="61"/>
      <c r="E496" s="215"/>
      <c r="F496" s="61"/>
      <c r="G496" s="61"/>
      <c r="H496" s="215"/>
    </row>
    <row r="497" spans="1:8" ht="15.75">
      <c r="A497" s="61"/>
      <c r="B497" s="61"/>
      <c r="C497" s="61"/>
      <c r="D497" s="61"/>
      <c r="E497" s="215"/>
      <c r="F497" s="61"/>
      <c r="G497" s="61"/>
      <c r="H497" s="215"/>
    </row>
    <row r="498" spans="1:8" ht="15.75">
      <c r="A498" s="61"/>
      <c r="B498" s="61"/>
      <c r="C498" s="61"/>
      <c r="D498" s="61"/>
      <c r="E498" s="215"/>
      <c r="F498" s="61"/>
      <c r="G498" s="61"/>
      <c r="H498" s="215"/>
    </row>
    <row r="499" spans="1:8" ht="15.75">
      <c r="A499" s="61"/>
      <c r="B499" s="61"/>
      <c r="C499" s="61"/>
      <c r="D499" s="61"/>
      <c r="E499" s="215"/>
      <c r="F499" s="61"/>
      <c r="G499" s="61"/>
      <c r="H499" s="215"/>
    </row>
    <row r="500" spans="1:8" ht="15.75">
      <c r="A500" s="61"/>
      <c r="B500" s="61"/>
      <c r="C500" s="61"/>
      <c r="D500" s="61"/>
      <c r="E500" s="215"/>
      <c r="F500" s="61"/>
      <c r="G500" s="61"/>
      <c r="H500" s="215"/>
    </row>
    <row r="501" spans="1:8" ht="15.75">
      <c r="A501" s="61"/>
      <c r="B501" s="61"/>
      <c r="C501" s="61"/>
      <c r="D501" s="61"/>
      <c r="E501" s="215"/>
      <c r="F501" s="61"/>
      <c r="G501" s="61"/>
      <c r="H501" s="215"/>
    </row>
    <row r="502" spans="1:8" ht="15.75">
      <c r="A502" s="61"/>
      <c r="B502" s="61"/>
      <c r="C502" s="61"/>
      <c r="D502" s="61"/>
      <c r="E502" s="215"/>
      <c r="F502" s="61"/>
      <c r="G502" s="61"/>
      <c r="H502" s="215"/>
    </row>
    <row r="503" spans="1:8" ht="15.75">
      <c r="A503" s="61"/>
      <c r="B503" s="61"/>
      <c r="C503" s="61"/>
      <c r="D503" s="61"/>
      <c r="E503" s="215"/>
      <c r="F503" s="61"/>
      <c r="G503" s="61"/>
      <c r="H503" s="215"/>
    </row>
    <row r="504" spans="1:8" ht="15.75">
      <c r="A504" s="61"/>
      <c r="B504" s="61"/>
      <c r="C504" s="61"/>
      <c r="D504" s="61"/>
      <c r="E504" s="215"/>
      <c r="F504" s="61"/>
      <c r="G504" s="61"/>
      <c r="H504" s="215"/>
    </row>
    <row r="505" spans="1:8" ht="15.75">
      <c r="A505" s="61"/>
      <c r="B505" s="61"/>
      <c r="C505" s="61"/>
      <c r="D505" s="61"/>
      <c r="E505" s="215"/>
      <c r="F505" s="61"/>
      <c r="G505" s="61"/>
      <c r="H505" s="215"/>
    </row>
    <row r="506" spans="1:8" ht="15.75">
      <c r="A506" s="61"/>
      <c r="B506" s="61"/>
      <c r="C506" s="61"/>
      <c r="D506" s="61"/>
      <c r="E506" s="215"/>
      <c r="F506" s="61"/>
      <c r="G506" s="61"/>
      <c r="H506" s="215"/>
    </row>
    <row r="507" spans="1:8" ht="15.75">
      <c r="A507" s="61"/>
      <c r="B507" s="61"/>
      <c r="C507" s="61"/>
      <c r="D507" s="61"/>
      <c r="E507" s="215"/>
      <c r="F507" s="61"/>
      <c r="G507" s="61"/>
      <c r="H507" s="215"/>
    </row>
    <row r="508" spans="1:8" ht="15.75">
      <c r="A508" s="61"/>
      <c r="B508" s="61"/>
      <c r="C508" s="61"/>
      <c r="D508" s="61"/>
      <c r="E508" s="215"/>
      <c r="F508" s="61"/>
      <c r="G508" s="61"/>
      <c r="H508" s="215"/>
    </row>
    <row r="509" spans="1:8" ht="15.75">
      <c r="A509" s="61"/>
      <c r="B509" s="61"/>
      <c r="C509" s="61"/>
      <c r="D509" s="61"/>
      <c r="E509" s="215"/>
      <c r="F509" s="61"/>
      <c r="G509" s="61"/>
      <c r="H509" s="215"/>
    </row>
    <row r="510" spans="1:8" ht="15.75">
      <c r="A510" s="61"/>
      <c r="B510" s="61"/>
      <c r="C510" s="61"/>
      <c r="D510" s="61"/>
      <c r="E510" s="215"/>
      <c r="F510" s="61"/>
      <c r="G510" s="61"/>
      <c r="H510" s="215"/>
    </row>
    <row r="511" spans="1:8" ht="15.75">
      <c r="A511" s="61"/>
      <c r="B511" s="61"/>
      <c r="C511" s="61"/>
      <c r="D511" s="61"/>
      <c r="E511" s="215"/>
      <c r="F511" s="61"/>
      <c r="G511" s="61"/>
      <c r="H511" s="215"/>
    </row>
    <row r="512" spans="1:8" ht="15.75">
      <c r="A512" s="61"/>
      <c r="B512" s="61"/>
      <c r="C512" s="61"/>
      <c r="D512" s="61"/>
      <c r="E512" s="215"/>
      <c r="F512" s="61"/>
      <c r="G512" s="61"/>
      <c r="H512" s="215"/>
    </row>
    <row r="513" spans="1:8" ht="15.75">
      <c r="A513" s="61"/>
      <c r="B513" s="61"/>
      <c r="C513" s="61"/>
      <c r="D513" s="61"/>
      <c r="E513" s="215"/>
      <c r="F513" s="61"/>
      <c r="G513" s="61"/>
      <c r="H513" s="215"/>
    </row>
    <row r="514" spans="1:8" ht="15.75">
      <c r="A514" s="61"/>
      <c r="B514" s="61"/>
      <c r="C514" s="61"/>
      <c r="D514" s="61"/>
      <c r="E514" s="215"/>
      <c r="F514" s="61"/>
      <c r="G514" s="61"/>
      <c r="H514" s="215"/>
    </row>
    <row r="515" spans="1:8" ht="15.75">
      <c r="A515" s="61"/>
      <c r="B515" s="61"/>
      <c r="C515" s="61"/>
      <c r="D515" s="61"/>
      <c r="E515" s="215"/>
      <c r="F515" s="61"/>
      <c r="G515" s="61"/>
      <c r="H515" s="215"/>
    </row>
    <row r="516" spans="1:8" ht="15.75">
      <c r="A516" s="61"/>
      <c r="B516" s="61"/>
      <c r="C516" s="61"/>
      <c r="D516" s="61"/>
      <c r="E516" s="215"/>
      <c r="F516" s="61"/>
      <c r="G516" s="61"/>
      <c r="H516" s="215"/>
    </row>
    <row r="517" spans="1:8" ht="15.75">
      <c r="A517" s="61"/>
      <c r="B517" s="61"/>
      <c r="C517" s="61"/>
      <c r="D517" s="61"/>
      <c r="E517" s="215"/>
      <c r="F517" s="61"/>
      <c r="G517" s="61"/>
      <c r="H517" s="215"/>
    </row>
    <row r="518" spans="1:8" ht="15.75">
      <c r="A518" s="61"/>
      <c r="B518" s="61"/>
      <c r="C518" s="61"/>
      <c r="D518" s="61"/>
      <c r="E518" s="215"/>
      <c r="F518" s="61"/>
      <c r="G518" s="61"/>
      <c r="H518" s="215"/>
    </row>
    <row r="519" spans="1:8" ht="15.75">
      <c r="A519" s="61"/>
      <c r="B519" s="61"/>
      <c r="C519" s="61"/>
      <c r="D519" s="61"/>
      <c r="E519" s="215"/>
      <c r="F519" s="61"/>
      <c r="G519" s="61"/>
      <c r="H519" s="215"/>
    </row>
    <row r="520" spans="1:8" ht="15.75">
      <c r="A520" s="61"/>
      <c r="B520" s="61"/>
      <c r="C520" s="61"/>
      <c r="D520" s="61"/>
      <c r="E520" s="215"/>
      <c r="F520" s="61"/>
      <c r="G520" s="61"/>
      <c r="H520" s="215"/>
    </row>
    <row r="521" spans="1:8" ht="15.75">
      <c r="A521" s="61"/>
      <c r="B521" s="61"/>
      <c r="C521" s="61"/>
      <c r="D521" s="61"/>
      <c r="E521" s="215"/>
      <c r="F521" s="61"/>
      <c r="G521" s="61"/>
      <c r="H521" s="215"/>
    </row>
    <row r="522" spans="1:8" ht="15.75">
      <c r="A522" s="61"/>
      <c r="B522" s="61"/>
      <c r="C522" s="61"/>
      <c r="D522" s="61"/>
      <c r="E522" s="215"/>
      <c r="F522" s="61"/>
      <c r="G522" s="61"/>
      <c r="H522" s="215"/>
    </row>
    <row r="523" spans="1:8" ht="15.75">
      <c r="A523" s="61"/>
      <c r="B523" s="61"/>
      <c r="C523" s="61"/>
      <c r="D523" s="61"/>
      <c r="E523" s="215"/>
      <c r="F523" s="61"/>
      <c r="G523" s="61"/>
      <c r="H523" s="215"/>
    </row>
    <row r="524" spans="1:8" ht="15.75">
      <c r="A524" s="61"/>
      <c r="B524" s="61"/>
      <c r="C524" s="61"/>
      <c r="D524" s="61"/>
      <c r="E524" s="215"/>
      <c r="F524" s="61"/>
      <c r="G524" s="61"/>
      <c r="H524" s="215"/>
    </row>
    <row r="525" spans="1:8" ht="15.75">
      <c r="A525" s="61"/>
      <c r="B525" s="61"/>
      <c r="C525" s="61"/>
      <c r="D525" s="61"/>
      <c r="E525" s="215"/>
      <c r="F525" s="61"/>
      <c r="G525" s="61"/>
      <c r="H525" s="215"/>
    </row>
    <row r="526" spans="1:8" ht="15.75">
      <c r="A526" s="61"/>
      <c r="B526" s="61"/>
      <c r="C526" s="61"/>
      <c r="D526" s="61"/>
      <c r="E526" s="215"/>
      <c r="F526" s="61"/>
      <c r="G526" s="61"/>
      <c r="H526" s="215"/>
    </row>
    <row r="527" spans="1:8" ht="15.75">
      <c r="A527" s="61"/>
      <c r="B527" s="61"/>
      <c r="C527" s="61"/>
      <c r="D527" s="61"/>
      <c r="E527" s="215"/>
      <c r="F527" s="61"/>
      <c r="G527" s="61"/>
      <c r="H527" s="215"/>
    </row>
    <row r="528" spans="1:8" ht="15.75">
      <c r="A528" s="61"/>
      <c r="B528" s="61"/>
      <c r="C528" s="61"/>
      <c r="D528" s="61"/>
      <c r="E528" s="215"/>
      <c r="F528" s="61"/>
      <c r="G528" s="61"/>
      <c r="H528" s="215"/>
    </row>
    <row r="529" spans="1:8" ht="15.75">
      <c r="A529" s="61"/>
      <c r="B529" s="61"/>
      <c r="C529" s="61"/>
      <c r="D529" s="61"/>
      <c r="E529" s="215"/>
      <c r="F529" s="61"/>
      <c r="G529" s="61"/>
      <c r="H529" s="215"/>
    </row>
    <row r="530" spans="1:8" ht="15.75">
      <c r="A530" s="61"/>
      <c r="B530" s="61"/>
      <c r="C530" s="61"/>
      <c r="D530" s="61"/>
      <c r="E530" s="215"/>
      <c r="F530" s="61"/>
      <c r="G530" s="61"/>
      <c r="H530" s="215"/>
    </row>
    <row r="531" spans="1:8" ht="15.75">
      <c r="A531" s="61"/>
      <c r="B531" s="61"/>
      <c r="C531" s="61"/>
      <c r="D531" s="61"/>
      <c r="E531" s="215"/>
      <c r="F531" s="61"/>
      <c r="G531" s="61"/>
      <c r="H531" s="215"/>
    </row>
    <row r="532" spans="1:8" ht="15.75">
      <c r="A532" s="61"/>
      <c r="B532" s="61"/>
      <c r="C532" s="61"/>
      <c r="D532" s="61"/>
      <c r="E532" s="215"/>
      <c r="F532" s="61"/>
      <c r="G532" s="61"/>
      <c r="H532" s="215"/>
    </row>
    <row r="533" spans="1:8" ht="15.75">
      <c r="A533" s="61"/>
      <c r="B533" s="61"/>
      <c r="C533" s="61"/>
      <c r="D533" s="61"/>
      <c r="E533" s="215"/>
      <c r="F533" s="61"/>
      <c r="G533" s="61"/>
      <c r="H533" s="215"/>
    </row>
    <row r="534" spans="1:8" ht="15.75">
      <c r="A534" s="61"/>
      <c r="B534" s="61"/>
      <c r="C534" s="61"/>
      <c r="D534" s="61"/>
      <c r="E534" s="215"/>
      <c r="F534" s="61"/>
      <c r="G534" s="61"/>
      <c r="H534" s="215"/>
    </row>
    <row r="535" spans="1:8" ht="15.75">
      <c r="A535" s="61"/>
      <c r="B535" s="61"/>
      <c r="C535" s="61"/>
      <c r="D535" s="61"/>
      <c r="E535" s="215"/>
      <c r="F535" s="61"/>
      <c r="G535" s="61"/>
      <c r="H535" s="215"/>
    </row>
    <row r="536" spans="1:8" ht="15.75">
      <c r="A536" s="61"/>
      <c r="B536" s="61"/>
      <c r="C536" s="61"/>
      <c r="D536" s="61"/>
      <c r="E536" s="215"/>
      <c r="F536" s="61"/>
      <c r="G536" s="61"/>
      <c r="H536" s="215"/>
    </row>
    <row r="537" spans="1:8" ht="15.75">
      <c r="A537" s="61"/>
      <c r="B537" s="61"/>
      <c r="C537" s="61"/>
      <c r="D537" s="61"/>
      <c r="E537" s="215"/>
      <c r="F537" s="61"/>
      <c r="G537" s="61"/>
      <c r="H537" s="215"/>
    </row>
    <row r="538" spans="1:8" ht="15.75">
      <c r="A538" s="61"/>
      <c r="B538" s="61"/>
      <c r="C538" s="61"/>
      <c r="D538" s="61"/>
      <c r="E538" s="215"/>
      <c r="F538" s="61"/>
      <c r="G538" s="61"/>
      <c r="H538" s="215"/>
    </row>
    <row r="539" spans="1:8" ht="15.75">
      <c r="A539" s="61"/>
      <c r="B539" s="61"/>
      <c r="C539" s="61"/>
      <c r="D539" s="61"/>
      <c r="E539" s="215"/>
      <c r="F539" s="61"/>
      <c r="G539" s="61"/>
      <c r="H539" s="215"/>
    </row>
    <row r="540" spans="1:8" ht="15.75">
      <c r="A540" s="61"/>
      <c r="B540" s="61"/>
      <c r="C540" s="61"/>
      <c r="D540" s="61"/>
      <c r="E540" s="215"/>
      <c r="F540" s="61"/>
      <c r="G540" s="61"/>
      <c r="H540" s="215"/>
    </row>
    <row r="541" spans="1:8" ht="15.75">
      <c r="A541" s="61"/>
      <c r="B541" s="61"/>
      <c r="C541" s="61"/>
      <c r="D541" s="61"/>
      <c r="E541" s="215"/>
      <c r="F541" s="61"/>
      <c r="G541" s="61"/>
      <c r="H541" s="215"/>
    </row>
    <row r="542" spans="1:8" ht="15.75">
      <c r="A542" s="61"/>
      <c r="B542" s="61"/>
      <c r="C542" s="61"/>
      <c r="D542" s="61"/>
      <c r="E542" s="215"/>
      <c r="F542" s="61"/>
      <c r="G542" s="61"/>
      <c r="H542" s="215"/>
    </row>
    <row r="543" spans="1:8" ht="15.75">
      <c r="A543" s="61"/>
      <c r="B543" s="61"/>
      <c r="C543" s="61"/>
      <c r="D543" s="61"/>
      <c r="E543" s="215"/>
      <c r="F543" s="61"/>
      <c r="G543" s="61"/>
      <c r="H543" s="215"/>
    </row>
    <row r="544" spans="1:8" ht="15.75">
      <c r="A544" s="61"/>
      <c r="B544" s="61"/>
      <c r="C544" s="61"/>
      <c r="D544" s="61"/>
      <c r="E544" s="215"/>
      <c r="F544" s="61"/>
      <c r="G544" s="61"/>
      <c r="H544" s="215"/>
    </row>
    <row r="545" spans="1:8" ht="15.75">
      <c r="A545" s="61"/>
      <c r="B545" s="61"/>
      <c r="C545" s="61"/>
      <c r="D545" s="61"/>
      <c r="E545" s="215"/>
      <c r="F545" s="61"/>
      <c r="G545" s="61"/>
      <c r="H545" s="215"/>
    </row>
    <row r="546" spans="1:8" ht="15.75">
      <c r="A546" s="61"/>
      <c r="B546" s="61"/>
      <c r="C546" s="61"/>
      <c r="D546" s="61"/>
      <c r="E546" s="215"/>
      <c r="F546" s="61"/>
      <c r="G546" s="61"/>
      <c r="H546" s="215"/>
    </row>
    <row r="547" spans="1:8" ht="15.75">
      <c r="A547" s="61"/>
      <c r="B547" s="61"/>
      <c r="C547" s="61"/>
      <c r="D547" s="61"/>
      <c r="E547" s="215"/>
      <c r="F547" s="61"/>
      <c r="G547" s="61"/>
      <c r="H547" s="215"/>
    </row>
    <row r="548" spans="1:8" ht="15.75">
      <c r="A548" s="61"/>
      <c r="B548" s="61"/>
      <c r="C548" s="61"/>
      <c r="D548" s="61"/>
      <c r="E548" s="215"/>
      <c r="F548" s="61"/>
      <c r="G548" s="61"/>
      <c r="H548" s="215"/>
    </row>
    <row r="549" spans="1:8" ht="15.75">
      <c r="A549" s="61"/>
      <c r="B549" s="61"/>
      <c r="C549" s="61"/>
      <c r="D549" s="61"/>
      <c r="E549" s="215"/>
      <c r="F549" s="61"/>
      <c r="G549" s="61"/>
      <c r="H549" s="215"/>
    </row>
    <row r="550" spans="1:8" ht="15.75">
      <c r="A550" s="61"/>
      <c r="B550" s="61"/>
      <c r="C550" s="61"/>
      <c r="D550" s="61"/>
      <c r="E550" s="215"/>
      <c r="F550" s="61"/>
      <c r="G550" s="61"/>
      <c r="H550" s="215"/>
    </row>
    <row r="551" spans="1:8" ht="15.75">
      <c r="A551" s="61"/>
      <c r="B551" s="61"/>
      <c r="C551" s="61"/>
      <c r="D551" s="61"/>
      <c r="E551" s="215"/>
      <c r="F551" s="61"/>
      <c r="G551" s="61"/>
      <c r="H551" s="215"/>
    </row>
    <row r="552" spans="1:8" ht="15.75">
      <c r="A552" s="61"/>
      <c r="B552" s="61"/>
      <c r="C552" s="61"/>
      <c r="D552" s="61"/>
      <c r="E552" s="215"/>
      <c r="F552" s="61"/>
      <c r="G552" s="61"/>
      <c r="H552" s="215"/>
    </row>
    <row r="553" spans="1:8" ht="15.75">
      <c r="A553" s="61"/>
      <c r="B553" s="61"/>
      <c r="C553" s="61"/>
      <c r="D553" s="61"/>
      <c r="E553" s="215"/>
      <c r="F553" s="61"/>
      <c r="G553" s="61"/>
      <c r="H553" s="215"/>
    </row>
    <row r="554" spans="1:8" ht="15.75">
      <c r="A554" s="61"/>
      <c r="B554" s="61"/>
      <c r="C554" s="61"/>
      <c r="D554" s="61"/>
      <c r="E554" s="215"/>
      <c r="F554" s="61"/>
      <c r="G554" s="61"/>
      <c r="H554" s="215"/>
    </row>
    <row r="555" spans="1:8" ht="15.75">
      <c r="A555" s="61"/>
      <c r="B555" s="61"/>
      <c r="C555" s="61"/>
      <c r="D555" s="61"/>
      <c r="E555" s="215"/>
      <c r="F555" s="61"/>
      <c r="G555" s="61"/>
      <c r="H555" s="215"/>
    </row>
    <row r="556" spans="1:8" ht="15.75">
      <c r="A556" s="61"/>
      <c r="B556" s="61"/>
      <c r="C556" s="61"/>
      <c r="D556" s="61"/>
      <c r="E556" s="215"/>
      <c r="F556" s="61"/>
      <c r="G556" s="61"/>
      <c r="H556" s="215"/>
    </row>
    <row r="557" spans="1:8" ht="15.75">
      <c r="A557" s="61"/>
      <c r="B557" s="61"/>
      <c r="C557" s="61"/>
      <c r="D557" s="61"/>
      <c r="E557" s="215"/>
      <c r="F557" s="61"/>
      <c r="G557" s="61"/>
      <c r="H557" s="215"/>
    </row>
    <row r="558" spans="1:8" ht="15.75">
      <c r="A558" s="61"/>
      <c r="B558" s="61"/>
      <c r="C558" s="61"/>
      <c r="D558" s="61"/>
      <c r="E558" s="215"/>
      <c r="F558" s="61"/>
      <c r="G558" s="61"/>
      <c r="H558" s="215"/>
    </row>
    <row r="559" spans="1:8" ht="15.75">
      <c r="A559" s="61"/>
      <c r="B559" s="61"/>
      <c r="C559" s="61"/>
      <c r="D559" s="61"/>
      <c r="E559" s="215"/>
      <c r="F559" s="61"/>
      <c r="G559" s="61"/>
      <c r="H559" s="215"/>
    </row>
    <row r="560" spans="1:8" ht="15.75">
      <c r="A560" s="61"/>
      <c r="B560" s="61"/>
      <c r="C560" s="61"/>
      <c r="D560" s="61"/>
      <c r="E560" s="215"/>
      <c r="F560" s="61"/>
      <c r="G560" s="61"/>
      <c r="H560" s="215"/>
    </row>
    <row r="561" spans="1:8" ht="15.75">
      <c r="A561" s="61"/>
      <c r="B561" s="61"/>
      <c r="C561" s="61"/>
      <c r="D561" s="61"/>
      <c r="E561" s="215"/>
      <c r="F561" s="61"/>
      <c r="G561" s="61"/>
      <c r="H561" s="215"/>
    </row>
    <row r="562" spans="1:8" ht="15.75">
      <c r="A562" s="61"/>
      <c r="B562" s="61"/>
      <c r="C562" s="61"/>
      <c r="D562" s="61"/>
      <c r="E562" s="215"/>
      <c r="F562" s="61"/>
      <c r="G562" s="61"/>
      <c r="H562" s="215"/>
    </row>
    <row r="563" spans="1:8" ht="15.75">
      <c r="A563" s="61"/>
      <c r="B563" s="61"/>
      <c r="C563" s="61"/>
      <c r="D563" s="61"/>
      <c r="E563" s="215"/>
      <c r="F563" s="61"/>
      <c r="G563" s="61"/>
      <c r="H563" s="215"/>
    </row>
    <row r="564" spans="1:8" ht="15.75">
      <c r="A564" s="61"/>
      <c r="B564" s="61"/>
      <c r="C564" s="61"/>
      <c r="D564" s="61"/>
      <c r="E564" s="215"/>
      <c r="F564" s="61"/>
      <c r="G564" s="61"/>
      <c r="H564" s="215"/>
    </row>
    <row r="565" spans="1:8" ht="15.75">
      <c r="A565" s="61"/>
      <c r="B565" s="61"/>
      <c r="C565" s="61"/>
      <c r="D565" s="61"/>
      <c r="E565" s="215"/>
      <c r="F565" s="61"/>
      <c r="G565" s="61"/>
      <c r="H565" s="215"/>
    </row>
    <row r="566" spans="1:8" ht="15.75">
      <c r="A566" s="61"/>
      <c r="B566" s="61"/>
      <c r="C566" s="61"/>
      <c r="D566" s="61"/>
      <c r="E566" s="215"/>
      <c r="F566" s="61"/>
      <c r="G566" s="61"/>
      <c r="H566" s="215"/>
    </row>
    <row r="567" spans="1:8" ht="15.75">
      <c r="A567" s="61"/>
      <c r="B567" s="61"/>
      <c r="C567" s="61"/>
      <c r="D567" s="61"/>
      <c r="E567" s="215"/>
      <c r="F567" s="61"/>
      <c r="G567" s="61"/>
      <c r="H567" s="215"/>
    </row>
    <row r="568" spans="1:8" ht="15.75">
      <c r="A568" s="61"/>
      <c r="B568" s="61"/>
      <c r="C568" s="61"/>
      <c r="D568" s="61"/>
      <c r="E568" s="215"/>
      <c r="F568" s="61"/>
      <c r="G568" s="61"/>
      <c r="H568" s="215"/>
    </row>
    <row r="569" spans="1:8" ht="15.75">
      <c r="A569" s="61"/>
      <c r="B569" s="61"/>
      <c r="C569" s="61"/>
      <c r="D569" s="61"/>
      <c r="E569" s="215"/>
      <c r="F569" s="61"/>
      <c r="G569" s="61"/>
      <c r="H569" s="215"/>
    </row>
    <row r="570" spans="1:8" ht="15.75">
      <c r="A570" s="61"/>
      <c r="B570" s="61"/>
      <c r="C570" s="61"/>
      <c r="D570" s="61"/>
      <c r="E570" s="215"/>
      <c r="F570" s="61"/>
      <c r="G570" s="61"/>
      <c r="H570" s="215"/>
    </row>
    <row r="571" spans="1:8" ht="15.75">
      <c r="A571" s="61"/>
      <c r="B571" s="61"/>
      <c r="C571" s="61"/>
      <c r="D571" s="61"/>
      <c r="E571" s="215"/>
      <c r="F571" s="61"/>
      <c r="G571" s="61"/>
      <c r="H571" s="215"/>
    </row>
    <row r="572" spans="1:8" ht="15.75">
      <c r="A572" s="61"/>
      <c r="B572" s="61"/>
      <c r="C572" s="61"/>
      <c r="D572" s="61"/>
      <c r="E572" s="215"/>
      <c r="F572" s="61"/>
      <c r="G572" s="61"/>
      <c r="H572" s="215"/>
    </row>
    <row r="573" spans="1:8" ht="15.75">
      <c r="A573" s="61"/>
      <c r="B573" s="61"/>
      <c r="C573" s="61"/>
      <c r="D573" s="61"/>
      <c r="E573" s="215"/>
      <c r="F573" s="61"/>
      <c r="G573" s="61"/>
      <c r="H573" s="215"/>
    </row>
    <row r="574" spans="1:8" ht="15.75">
      <c r="A574" s="61"/>
      <c r="B574" s="61"/>
      <c r="C574" s="61"/>
      <c r="D574" s="61"/>
      <c r="E574" s="215"/>
      <c r="F574" s="61"/>
      <c r="G574" s="61"/>
      <c r="H574" s="215"/>
    </row>
    <row r="575" spans="1:8" ht="15.75">
      <c r="A575" s="61"/>
      <c r="B575" s="61"/>
      <c r="C575" s="61"/>
      <c r="D575" s="61"/>
      <c r="E575" s="215"/>
      <c r="F575" s="61"/>
      <c r="G575" s="61"/>
      <c r="H575" s="215"/>
    </row>
    <row r="576" spans="1:8" ht="15.75">
      <c r="A576" s="61"/>
      <c r="B576" s="61"/>
      <c r="C576" s="61"/>
      <c r="D576" s="61"/>
      <c r="E576" s="215"/>
      <c r="F576" s="61"/>
      <c r="G576" s="61"/>
      <c r="H576" s="215"/>
    </row>
    <row r="577" spans="1:8" ht="15.75">
      <c r="A577" s="61"/>
      <c r="B577" s="61"/>
      <c r="C577" s="61"/>
      <c r="D577" s="61"/>
      <c r="E577" s="215"/>
      <c r="F577" s="61"/>
      <c r="G577" s="61"/>
      <c r="H577" s="215"/>
    </row>
    <row r="578" spans="1:8" ht="15.75">
      <c r="A578" s="61"/>
      <c r="B578" s="61"/>
      <c r="C578" s="61"/>
      <c r="D578" s="61"/>
      <c r="E578" s="215"/>
      <c r="F578" s="61"/>
      <c r="G578" s="61"/>
      <c r="H578" s="215"/>
    </row>
    <row r="579" spans="1:8" ht="15.75">
      <c r="A579" s="61"/>
      <c r="B579" s="61"/>
      <c r="C579" s="61"/>
      <c r="D579" s="61"/>
      <c r="E579" s="215"/>
      <c r="F579" s="61"/>
      <c r="G579" s="61"/>
      <c r="H579" s="215"/>
    </row>
    <row r="580" spans="1:8" ht="15.75">
      <c r="A580" s="61"/>
      <c r="B580" s="61"/>
      <c r="C580" s="61"/>
      <c r="D580" s="61"/>
      <c r="E580" s="215"/>
      <c r="F580" s="61"/>
      <c r="G580" s="61"/>
      <c r="H580" s="215"/>
    </row>
    <row r="581" spans="1:8" ht="15.75">
      <c r="A581" s="61"/>
      <c r="B581" s="61"/>
      <c r="C581" s="61"/>
      <c r="D581" s="61"/>
      <c r="E581" s="215"/>
      <c r="F581" s="61"/>
      <c r="G581" s="61"/>
      <c r="H581" s="215"/>
    </row>
    <row r="582" spans="1:8" ht="15.75">
      <c r="A582" s="61"/>
      <c r="B582" s="61"/>
      <c r="C582" s="61"/>
      <c r="D582" s="61"/>
      <c r="E582" s="215"/>
      <c r="F582" s="61"/>
      <c r="G582" s="61"/>
      <c r="H582" s="215"/>
    </row>
    <row r="583" spans="1:8" ht="15.75">
      <c r="A583" s="61"/>
      <c r="B583" s="61"/>
      <c r="C583" s="61"/>
      <c r="D583" s="61"/>
      <c r="E583" s="215"/>
      <c r="F583" s="61"/>
      <c r="G583" s="61"/>
      <c r="H583" s="215"/>
    </row>
    <row r="584" spans="1:8" ht="15.75">
      <c r="A584" s="61"/>
      <c r="B584" s="61"/>
      <c r="C584" s="61"/>
      <c r="D584" s="61"/>
      <c r="E584" s="215"/>
      <c r="F584" s="61"/>
      <c r="G584" s="61"/>
      <c r="H584" s="215"/>
    </row>
    <row r="585" spans="1:8" ht="15.75">
      <c r="A585" s="61"/>
      <c r="B585" s="61"/>
      <c r="C585" s="61"/>
      <c r="D585" s="61"/>
      <c r="E585" s="215"/>
      <c r="F585" s="61"/>
      <c r="G585" s="61"/>
      <c r="H585" s="215"/>
    </row>
    <row r="586" spans="1:8" ht="15.75">
      <c r="A586" s="61"/>
      <c r="B586" s="61"/>
      <c r="C586" s="61"/>
      <c r="D586" s="61"/>
      <c r="E586" s="215"/>
      <c r="F586" s="61"/>
      <c r="G586" s="61"/>
      <c r="H586" s="215"/>
    </row>
    <row r="587" spans="1:8" ht="15.75">
      <c r="A587" s="61"/>
      <c r="B587" s="61"/>
      <c r="C587" s="61"/>
      <c r="D587" s="61"/>
      <c r="E587" s="215"/>
      <c r="F587" s="61"/>
      <c r="G587" s="61"/>
      <c r="H587" s="215"/>
    </row>
    <row r="588" spans="1:8" ht="15.75">
      <c r="A588" s="61"/>
      <c r="B588" s="61"/>
      <c r="C588" s="61"/>
      <c r="D588" s="61"/>
      <c r="E588" s="215"/>
      <c r="F588" s="61"/>
      <c r="G588" s="61"/>
      <c r="H588" s="215"/>
    </row>
    <row r="589" spans="1:8" ht="15.75">
      <c r="A589" s="61"/>
      <c r="B589" s="61"/>
      <c r="C589" s="61"/>
      <c r="D589" s="61"/>
      <c r="E589" s="215"/>
      <c r="F589" s="61"/>
      <c r="G589" s="61"/>
      <c r="H589" s="215"/>
    </row>
    <row r="590" spans="1:8" ht="15.75">
      <c r="A590" s="61"/>
      <c r="B590" s="61"/>
      <c r="C590" s="61"/>
      <c r="D590" s="61"/>
      <c r="E590" s="215"/>
      <c r="F590" s="61"/>
      <c r="G590" s="61"/>
      <c r="H590" s="215"/>
    </row>
    <row r="591" spans="1:8" ht="15.75">
      <c r="A591" s="61"/>
      <c r="B591" s="61"/>
      <c r="C591" s="61"/>
      <c r="D591" s="61"/>
      <c r="E591" s="215"/>
      <c r="F591" s="61"/>
      <c r="G591" s="61"/>
      <c r="H591" s="215"/>
    </row>
    <row r="592" spans="1:8" ht="15.75">
      <c r="A592" s="61"/>
      <c r="B592" s="61"/>
      <c r="C592" s="61"/>
      <c r="D592" s="61"/>
      <c r="E592" s="215"/>
      <c r="F592" s="61"/>
      <c r="G592" s="61"/>
      <c r="H592" s="215"/>
    </row>
    <row r="593" spans="1:8" ht="15.75">
      <c r="A593" s="61"/>
      <c r="B593" s="61"/>
      <c r="C593" s="61"/>
      <c r="D593" s="61"/>
      <c r="E593" s="215"/>
      <c r="F593" s="61"/>
      <c r="G593" s="61"/>
      <c r="H593" s="215"/>
    </row>
    <row r="594" spans="1:8" ht="15.75">
      <c r="A594" s="61"/>
      <c r="B594" s="61"/>
      <c r="C594" s="61"/>
      <c r="D594" s="61"/>
      <c r="E594" s="215"/>
      <c r="F594" s="61"/>
      <c r="G594" s="61"/>
      <c r="H594" s="215"/>
    </row>
    <row r="595" spans="1:8" ht="15.75">
      <c r="A595" s="61"/>
      <c r="B595" s="61"/>
      <c r="C595" s="61"/>
      <c r="D595" s="61"/>
      <c r="E595" s="215"/>
      <c r="F595" s="61"/>
      <c r="G595" s="61"/>
      <c r="H595" s="215"/>
    </row>
    <row r="596" spans="1:8" ht="15.75">
      <c r="A596" s="61"/>
      <c r="B596" s="61"/>
      <c r="C596" s="61"/>
      <c r="D596" s="61"/>
      <c r="E596" s="215"/>
      <c r="F596" s="61"/>
      <c r="G596" s="61"/>
      <c r="H596" s="215"/>
    </row>
    <row r="597" spans="1:8" ht="15.75">
      <c r="A597" s="61"/>
      <c r="B597" s="61"/>
      <c r="C597" s="61"/>
      <c r="D597" s="61"/>
      <c r="E597" s="215"/>
      <c r="F597" s="61"/>
      <c r="G597" s="61"/>
      <c r="H597" s="215"/>
    </row>
    <row r="598" spans="1:8" ht="15.75">
      <c r="A598" s="61"/>
      <c r="B598" s="61"/>
      <c r="C598" s="61"/>
      <c r="D598" s="61"/>
      <c r="E598" s="215"/>
      <c r="F598" s="61"/>
      <c r="G598" s="61"/>
      <c r="H598" s="215"/>
    </row>
    <row r="599" spans="1:8" ht="15.75">
      <c r="A599" s="61"/>
      <c r="B599" s="61"/>
      <c r="C599" s="61"/>
      <c r="D599" s="61"/>
      <c r="E599" s="215"/>
      <c r="F599" s="61"/>
      <c r="G599" s="61"/>
      <c r="H599" s="215"/>
    </row>
    <row r="600" spans="1:8" ht="15.75">
      <c r="A600" s="61"/>
      <c r="B600" s="61"/>
      <c r="C600" s="61"/>
      <c r="D600" s="61"/>
      <c r="E600" s="215"/>
      <c r="F600" s="61"/>
      <c r="G600" s="61"/>
      <c r="H600" s="215"/>
    </row>
    <row r="601" spans="1:8" ht="15.75">
      <c r="A601" s="61"/>
      <c r="B601" s="61"/>
      <c r="C601" s="61"/>
      <c r="D601" s="61"/>
      <c r="E601" s="215"/>
      <c r="F601" s="61"/>
      <c r="G601" s="61"/>
      <c r="H601" s="215"/>
    </row>
    <row r="602" spans="1:8" ht="15.75">
      <c r="A602" s="61"/>
      <c r="B602" s="61"/>
      <c r="C602" s="61"/>
      <c r="D602" s="61"/>
      <c r="E602" s="215"/>
      <c r="F602" s="61"/>
      <c r="G602" s="61"/>
      <c r="H602" s="215"/>
    </row>
    <row r="603" spans="1:8" ht="15.75">
      <c r="A603" s="61"/>
      <c r="B603" s="61"/>
      <c r="C603" s="61"/>
      <c r="D603" s="61"/>
      <c r="E603" s="215"/>
      <c r="F603" s="61"/>
      <c r="G603" s="61"/>
      <c r="H603" s="215"/>
    </row>
    <row r="604" spans="1:8" ht="15.75">
      <c r="A604" s="61"/>
      <c r="B604" s="61"/>
      <c r="C604" s="61"/>
      <c r="D604" s="61"/>
      <c r="E604" s="215"/>
      <c r="F604" s="61"/>
      <c r="G604" s="61"/>
      <c r="H604" s="215"/>
    </row>
    <row r="605" spans="1:8" ht="15.75">
      <c r="A605" s="61"/>
      <c r="B605" s="61"/>
      <c r="C605" s="61"/>
      <c r="D605" s="61"/>
      <c r="E605" s="215"/>
      <c r="F605" s="61"/>
      <c r="G605" s="61"/>
      <c r="H605" s="215"/>
    </row>
    <row r="606" spans="1:8" ht="15.75">
      <c r="A606" s="61"/>
      <c r="B606" s="61"/>
      <c r="C606" s="61"/>
      <c r="D606" s="61"/>
      <c r="E606" s="215"/>
      <c r="F606" s="61"/>
      <c r="G606" s="61"/>
      <c r="H606" s="215"/>
    </row>
    <row r="607" spans="1:8" ht="15.75">
      <c r="A607" s="61"/>
      <c r="B607" s="61"/>
      <c r="C607" s="61"/>
      <c r="D607" s="61"/>
      <c r="E607" s="215"/>
      <c r="F607" s="61"/>
      <c r="G607" s="61"/>
      <c r="H607" s="215"/>
    </row>
    <row r="608" spans="1:8" ht="15.75">
      <c r="A608" s="61"/>
      <c r="B608" s="61"/>
      <c r="C608" s="61"/>
      <c r="D608" s="61"/>
      <c r="E608" s="215"/>
      <c r="F608" s="61"/>
      <c r="G608" s="61"/>
      <c r="H608" s="215"/>
    </row>
    <row r="609" spans="1:8" ht="15.75">
      <c r="A609" s="61"/>
      <c r="B609" s="61"/>
      <c r="C609" s="61"/>
      <c r="D609" s="61"/>
      <c r="E609" s="215"/>
      <c r="F609" s="61"/>
      <c r="G609" s="61"/>
      <c r="H609" s="215"/>
    </row>
    <row r="610" spans="1:8" ht="15.75">
      <c r="A610" s="61"/>
      <c r="B610" s="61"/>
      <c r="C610" s="61"/>
      <c r="D610" s="61"/>
      <c r="E610" s="215"/>
      <c r="F610" s="61"/>
      <c r="G610" s="61"/>
      <c r="H610" s="215"/>
    </row>
    <row r="611" spans="1:8" ht="15.75">
      <c r="A611" s="61"/>
      <c r="B611" s="61"/>
      <c r="C611" s="61"/>
      <c r="D611" s="61"/>
      <c r="E611" s="215"/>
      <c r="F611" s="61"/>
      <c r="G611" s="61"/>
      <c r="H611" s="215"/>
    </row>
    <row r="612" spans="1:8" ht="15.75">
      <c r="A612" s="61"/>
      <c r="B612" s="61"/>
      <c r="C612" s="61"/>
      <c r="D612" s="61"/>
      <c r="E612" s="215"/>
      <c r="F612" s="61"/>
      <c r="G612" s="61"/>
      <c r="H612" s="215"/>
    </row>
    <row r="613" spans="1:8" ht="15.75">
      <c r="A613" s="61"/>
      <c r="B613" s="61"/>
      <c r="C613" s="61"/>
      <c r="D613" s="61"/>
      <c r="E613" s="215"/>
      <c r="F613" s="61"/>
      <c r="G613" s="61"/>
      <c r="H613" s="215"/>
    </row>
    <row r="614" spans="1:8" ht="15.75">
      <c r="A614" s="61"/>
      <c r="B614" s="61"/>
      <c r="C614" s="61"/>
      <c r="D614" s="61"/>
      <c r="E614" s="215"/>
      <c r="F614" s="61"/>
      <c r="G614" s="61"/>
      <c r="H614" s="215"/>
    </row>
    <row r="615" spans="1:8" ht="15.75">
      <c r="A615" s="61"/>
      <c r="B615" s="61"/>
      <c r="C615" s="61"/>
      <c r="D615" s="61"/>
      <c r="E615" s="215"/>
      <c r="F615" s="61"/>
      <c r="G615" s="61"/>
      <c r="H615" s="215"/>
    </row>
    <row r="616" spans="1:8" ht="15.75">
      <c r="A616" s="61"/>
      <c r="B616" s="61"/>
      <c r="C616" s="61"/>
      <c r="D616" s="61"/>
      <c r="E616" s="215"/>
      <c r="F616" s="61"/>
      <c r="G616" s="61"/>
      <c r="H616" s="215"/>
    </row>
    <row r="617" spans="1:8" ht="15.75">
      <c r="A617" s="61"/>
      <c r="B617" s="61"/>
      <c r="C617" s="61"/>
      <c r="D617" s="61"/>
      <c r="E617" s="215"/>
      <c r="F617" s="61"/>
      <c r="G617" s="61"/>
      <c r="H617" s="215"/>
    </row>
    <row r="618" spans="1:8" ht="15.75">
      <c r="A618" s="61"/>
      <c r="B618" s="61"/>
      <c r="C618" s="61"/>
      <c r="D618" s="61"/>
      <c r="E618" s="215"/>
      <c r="F618" s="61"/>
      <c r="G618" s="61"/>
      <c r="H618" s="215"/>
    </row>
    <row r="619" spans="1:8" ht="15.75">
      <c r="A619" s="61"/>
      <c r="B619" s="61"/>
      <c r="C619" s="61"/>
      <c r="D619" s="61"/>
      <c r="E619" s="215"/>
      <c r="F619" s="61"/>
      <c r="G619" s="61"/>
      <c r="H619" s="215"/>
    </row>
    <row r="620" spans="1:8" ht="15.75">
      <c r="A620" s="61"/>
      <c r="B620" s="61"/>
      <c r="C620" s="61"/>
      <c r="D620" s="61"/>
      <c r="E620" s="215"/>
      <c r="F620" s="61"/>
      <c r="G620" s="61"/>
      <c r="H620" s="215"/>
    </row>
    <row r="621" spans="1:8" ht="15.75">
      <c r="A621" s="61"/>
      <c r="B621" s="61"/>
      <c r="C621" s="61"/>
      <c r="D621" s="61"/>
      <c r="E621" s="215"/>
      <c r="F621" s="61"/>
      <c r="G621" s="61"/>
      <c r="H621" s="215"/>
    </row>
    <row r="622" spans="1:8" ht="15.75">
      <c r="A622" s="61"/>
      <c r="B622" s="61"/>
      <c r="C622" s="61"/>
      <c r="D622" s="61"/>
      <c r="E622" s="215"/>
      <c r="F622" s="61"/>
      <c r="G622" s="61"/>
      <c r="H622" s="215"/>
    </row>
    <row r="623" spans="1:8" ht="15.75">
      <c r="A623" s="61"/>
      <c r="B623" s="61"/>
      <c r="C623" s="61"/>
      <c r="D623" s="61"/>
      <c r="E623" s="215"/>
      <c r="F623" s="61"/>
      <c r="G623" s="61"/>
      <c r="H623" s="215"/>
    </row>
    <row r="624" spans="1:8" ht="15.75">
      <c r="A624" s="61"/>
      <c r="B624" s="61"/>
      <c r="C624" s="61"/>
      <c r="D624" s="61"/>
      <c r="E624" s="215"/>
      <c r="F624" s="61"/>
      <c r="G624" s="61"/>
      <c r="H624" s="215"/>
    </row>
    <row r="625" spans="1:8" ht="15.75">
      <c r="A625" s="61"/>
      <c r="B625" s="61"/>
      <c r="C625" s="61"/>
      <c r="D625" s="61"/>
      <c r="E625" s="215"/>
      <c r="F625" s="61"/>
      <c r="G625" s="61"/>
      <c r="H625" s="215"/>
    </row>
    <row r="626" spans="1:8" ht="15.75">
      <c r="A626" s="61"/>
      <c r="B626" s="61"/>
      <c r="C626" s="61"/>
      <c r="D626" s="61"/>
      <c r="E626" s="215"/>
      <c r="F626" s="61"/>
      <c r="G626" s="61"/>
      <c r="H626" s="215"/>
    </row>
    <row r="627" spans="1:8" ht="15.75">
      <c r="A627" s="61"/>
      <c r="B627" s="61"/>
      <c r="C627" s="61"/>
      <c r="D627" s="61"/>
      <c r="E627" s="215"/>
      <c r="F627" s="61"/>
      <c r="G627" s="61"/>
      <c r="H627" s="215"/>
    </row>
    <row r="628" spans="1:8" ht="15.75">
      <c r="A628" s="61"/>
      <c r="B628" s="61"/>
      <c r="C628" s="61"/>
      <c r="D628" s="61"/>
      <c r="E628" s="215"/>
      <c r="F628" s="61"/>
      <c r="G628" s="61"/>
      <c r="H628" s="215"/>
    </row>
    <row r="629" spans="1:8" ht="15.75">
      <c r="A629" s="61"/>
      <c r="B629" s="61"/>
      <c r="C629" s="61"/>
      <c r="D629" s="61"/>
      <c r="E629" s="215"/>
      <c r="F629" s="61"/>
      <c r="G629" s="61"/>
      <c r="H629" s="215"/>
    </row>
    <row r="630" spans="1:8" ht="15.75">
      <c r="A630" s="61"/>
      <c r="B630" s="61"/>
      <c r="C630" s="61"/>
      <c r="D630" s="61"/>
      <c r="E630" s="215"/>
      <c r="F630" s="61"/>
      <c r="G630" s="61"/>
      <c r="H630" s="215"/>
    </row>
    <row r="631" spans="1:8" ht="15.75">
      <c r="A631" s="61"/>
      <c r="B631" s="61"/>
      <c r="C631" s="61"/>
      <c r="D631" s="61"/>
      <c r="E631" s="215"/>
      <c r="F631" s="61"/>
      <c r="G631" s="61"/>
      <c r="H631" s="215"/>
    </row>
    <row r="632" spans="1:8" ht="15.75">
      <c r="A632" s="61"/>
      <c r="B632" s="61"/>
      <c r="C632" s="61"/>
      <c r="D632" s="61"/>
      <c r="E632" s="215"/>
      <c r="F632" s="61"/>
      <c r="G632" s="61"/>
      <c r="H632" s="215"/>
    </row>
    <row r="633" spans="1:8" ht="15.75">
      <c r="A633" s="61"/>
      <c r="B633" s="61"/>
      <c r="C633" s="61"/>
      <c r="D633" s="61"/>
      <c r="E633" s="215"/>
      <c r="F633" s="61"/>
      <c r="G633" s="61"/>
      <c r="H633" s="215"/>
    </row>
    <row r="634" spans="1:8" ht="15.75">
      <c r="A634" s="61"/>
      <c r="B634" s="61"/>
      <c r="C634" s="61"/>
      <c r="D634" s="61"/>
      <c r="E634" s="215"/>
      <c r="F634" s="61"/>
      <c r="G634" s="61"/>
      <c r="H634" s="215"/>
    </row>
    <row r="635" spans="1:8" ht="15.75">
      <c r="A635" s="61"/>
      <c r="B635" s="61"/>
      <c r="C635" s="61"/>
      <c r="D635" s="61"/>
      <c r="E635" s="215"/>
      <c r="F635" s="61"/>
      <c r="G635" s="61"/>
      <c r="H635" s="215"/>
    </row>
    <row r="636" spans="1:8" ht="15.75">
      <c r="A636" s="61"/>
      <c r="B636" s="61"/>
      <c r="C636" s="61"/>
      <c r="D636" s="61"/>
      <c r="E636" s="215"/>
      <c r="F636" s="61"/>
      <c r="G636" s="61"/>
      <c r="H636" s="215"/>
    </row>
    <row r="637" spans="1:8" ht="15.75">
      <c r="A637" s="61"/>
      <c r="B637" s="61"/>
      <c r="C637" s="61"/>
      <c r="D637" s="61"/>
      <c r="E637" s="215"/>
      <c r="F637" s="61"/>
      <c r="G637" s="61"/>
      <c r="H637" s="215"/>
    </row>
    <row r="638" spans="1:8" ht="15.75">
      <c r="A638" s="61"/>
      <c r="B638" s="61"/>
      <c r="C638" s="61"/>
      <c r="D638" s="61"/>
      <c r="E638" s="215"/>
      <c r="F638" s="61"/>
      <c r="G638" s="61"/>
      <c r="H638" s="215"/>
    </row>
    <row r="639" spans="1:8" ht="15.75">
      <c r="A639" s="61"/>
      <c r="B639" s="61"/>
      <c r="C639" s="61"/>
      <c r="D639" s="61"/>
      <c r="E639" s="215"/>
      <c r="F639" s="61"/>
      <c r="G639" s="61"/>
      <c r="H639" s="215"/>
    </row>
    <row r="640" spans="1:8" ht="15.75">
      <c r="A640" s="61"/>
      <c r="B640" s="61"/>
      <c r="C640" s="61"/>
      <c r="D640" s="61"/>
      <c r="E640" s="215"/>
      <c r="F640" s="61"/>
      <c r="G640" s="61"/>
      <c r="H640" s="215"/>
    </row>
    <row r="641" spans="1:8" ht="15.75">
      <c r="A641" s="61"/>
      <c r="B641" s="61"/>
      <c r="C641" s="61"/>
      <c r="D641" s="61"/>
      <c r="E641" s="215"/>
      <c r="F641" s="61"/>
      <c r="G641" s="61"/>
      <c r="H641" s="215"/>
    </row>
    <row r="642" spans="1:8" ht="15.75">
      <c r="A642" s="61"/>
      <c r="B642" s="61"/>
      <c r="C642" s="61"/>
      <c r="D642" s="61"/>
      <c r="E642" s="215"/>
      <c r="F642" s="61"/>
      <c r="G642" s="61"/>
      <c r="H642" s="215"/>
    </row>
    <row r="643" spans="1:8" ht="15.75">
      <c r="A643" s="61"/>
      <c r="B643" s="61"/>
      <c r="C643" s="61"/>
      <c r="D643" s="61"/>
      <c r="E643" s="215"/>
      <c r="F643" s="61"/>
      <c r="G643" s="61"/>
      <c r="H643" s="215"/>
    </row>
    <row r="644" spans="1:8" ht="15.75">
      <c r="A644" s="61"/>
      <c r="B644" s="61"/>
      <c r="C644" s="61"/>
      <c r="D644" s="61"/>
      <c r="E644" s="215"/>
      <c r="F644" s="61"/>
      <c r="G644" s="61"/>
      <c r="H644" s="215"/>
    </row>
    <row r="645" spans="1:8" ht="15.75">
      <c r="A645" s="61"/>
      <c r="B645" s="61"/>
      <c r="C645" s="61"/>
      <c r="D645" s="61"/>
      <c r="E645" s="215"/>
      <c r="F645" s="61"/>
      <c r="G645" s="61"/>
      <c r="H645" s="215"/>
    </row>
    <row r="646" spans="1:8" ht="15.75">
      <c r="A646" s="61"/>
      <c r="B646" s="61"/>
      <c r="C646" s="61"/>
      <c r="D646" s="61"/>
      <c r="E646" s="215"/>
      <c r="F646" s="61"/>
      <c r="G646" s="61"/>
      <c r="H646" s="215"/>
    </row>
    <row r="647" spans="1:8" ht="15.75">
      <c r="A647" s="61"/>
      <c r="B647" s="61"/>
      <c r="C647" s="61"/>
      <c r="D647" s="61"/>
      <c r="E647" s="215"/>
      <c r="F647" s="61"/>
      <c r="G647" s="61"/>
      <c r="H647" s="215"/>
    </row>
    <row r="648" spans="1:8" ht="15.75">
      <c r="A648" s="61"/>
      <c r="B648" s="61"/>
      <c r="C648" s="61"/>
      <c r="D648" s="61"/>
      <c r="E648" s="215"/>
      <c r="F648" s="61"/>
      <c r="G648" s="61"/>
      <c r="H648" s="215"/>
    </row>
    <row r="649" spans="1:8" ht="15.75">
      <c r="A649" s="61"/>
      <c r="B649" s="61"/>
      <c r="C649" s="61"/>
      <c r="D649" s="61"/>
      <c r="E649" s="215"/>
      <c r="F649" s="61"/>
      <c r="G649" s="61"/>
      <c r="H649" s="215"/>
    </row>
    <row r="650" spans="1:8" ht="15.75">
      <c r="A650" s="61"/>
      <c r="B650" s="61"/>
      <c r="C650" s="61"/>
      <c r="D650" s="61"/>
      <c r="E650" s="215"/>
      <c r="F650" s="61"/>
      <c r="G650" s="61"/>
      <c r="H650" s="215"/>
    </row>
    <row r="651" spans="1:8" ht="15.75">
      <c r="A651" s="61"/>
      <c r="B651" s="61"/>
      <c r="C651" s="61"/>
      <c r="D651" s="61"/>
      <c r="E651" s="215"/>
      <c r="F651" s="61"/>
      <c r="G651" s="61"/>
      <c r="H651" s="215"/>
    </row>
    <row r="652" spans="1:8" ht="15.75">
      <c r="A652" s="61"/>
      <c r="B652" s="61"/>
      <c r="C652" s="61"/>
      <c r="D652" s="61"/>
      <c r="E652" s="215"/>
      <c r="F652" s="61"/>
      <c r="G652" s="61"/>
      <c r="H652" s="215"/>
    </row>
    <row r="653" spans="1:8" ht="15.75">
      <c r="A653" s="61"/>
      <c r="B653" s="61"/>
      <c r="C653" s="61"/>
      <c r="D653" s="61"/>
      <c r="E653" s="215"/>
      <c r="F653" s="61"/>
      <c r="G653" s="61"/>
      <c r="H653" s="215"/>
    </row>
    <row r="654" spans="1:8" ht="15.75">
      <c r="A654" s="61"/>
      <c r="B654" s="61"/>
      <c r="C654" s="61"/>
      <c r="D654" s="61"/>
      <c r="E654" s="215"/>
      <c r="F654" s="61"/>
      <c r="G654" s="61"/>
      <c r="H654" s="215"/>
    </row>
    <row r="655" spans="1:8" ht="15.75">
      <c r="A655" s="61"/>
      <c r="B655" s="61"/>
      <c r="C655" s="61"/>
      <c r="D655" s="61"/>
      <c r="E655" s="215"/>
      <c r="F655" s="61"/>
      <c r="G655" s="61"/>
      <c r="H655" s="215"/>
    </row>
    <row r="656" spans="1:8" ht="15.75">
      <c r="A656" s="61"/>
      <c r="B656" s="61"/>
      <c r="C656" s="61"/>
      <c r="D656" s="61"/>
      <c r="E656" s="215"/>
      <c r="F656" s="61"/>
      <c r="G656" s="61"/>
      <c r="H656" s="215"/>
    </row>
    <row r="657" spans="1:8" ht="15.75">
      <c r="A657" s="61"/>
      <c r="B657" s="61"/>
      <c r="C657" s="61"/>
      <c r="D657" s="61"/>
      <c r="E657" s="215"/>
      <c r="F657" s="61"/>
      <c r="G657" s="61"/>
      <c r="H657" s="215"/>
    </row>
    <row r="658" spans="1:8" ht="15.75">
      <c r="A658" s="61"/>
      <c r="B658" s="61"/>
      <c r="C658" s="61"/>
      <c r="D658" s="61"/>
      <c r="E658" s="215"/>
      <c r="F658" s="61"/>
      <c r="G658" s="61"/>
      <c r="H658" s="215"/>
    </row>
    <row r="659" spans="1:8" ht="15.75">
      <c r="A659" s="61"/>
      <c r="B659" s="61"/>
      <c r="C659" s="61"/>
      <c r="D659" s="61"/>
      <c r="E659" s="215"/>
      <c r="F659" s="61"/>
      <c r="G659" s="61"/>
      <c r="H659" s="215"/>
    </row>
    <row r="660" spans="1:8" ht="15.75">
      <c r="A660" s="61"/>
      <c r="B660" s="61"/>
      <c r="C660" s="61"/>
      <c r="D660" s="61"/>
      <c r="E660" s="215"/>
      <c r="F660" s="61"/>
      <c r="G660" s="61"/>
      <c r="H660" s="215"/>
    </row>
    <row r="661" spans="1:8" ht="15.75">
      <c r="A661" s="61"/>
      <c r="B661" s="61"/>
      <c r="C661" s="61"/>
      <c r="D661" s="61"/>
      <c r="E661" s="215"/>
      <c r="F661" s="61"/>
      <c r="G661" s="61"/>
      <c r="H661" s="215"/>
    </row>
    <row r="662" spans="1:8" ht="15.75">
      <c r="A662" s="61"/>
      <c r="B662" s="61"/>
      <c r="C662" s="61"/>
      <c r="D662" s="61"/>
      <c r="E662" s="215"/>
      <c r="F662" s="61"/>
      <c r="G662" s="61"/>
      <c r="H662" s="215"/>
    </row>
    <row r="663" spans="1:8" ht="15.75">
      <c r="A663" s="61"/>
      <c r="B663" s="61"/>
      <c r="C663" s="61"/>
      <c r="D663" s="61"/>
      <c r="E663" s="215"/>
      <c r="F663" s="61"/>
      <c r="G663" s="61"/>
      <c r="H663" s="215"/>
    </row>
    <row r="664" spans="1:8" ht="15.75">
      <c r="A664" s="61"/>
      <c r="B664" s="61"/>
      <c r="C664" s="61"/>
      <c r="D664" s="61"/>
      <c r="E664" s="215"/>
      <c r="F664" s="61"/>
      <c r="G664" s="61"/>
      <c r="H664" s="215"/>
    </row>
    <row r="665" spans="1:8" ht="15.75">
      <c r="A665" s="61"/>
      <c r="B665" s="61"/>
      <c r="C665" s="61"/>
      <c r="D665" s="61"/>
      <c r="E665" s="215"/>
      <c r="F665" s="61"/>
      <c r="G665" s="61"/>
      <c r="H665" s="215"/>
    </row>
    <row r="666" spans="1:8" ht="15.75">
      <c r="A666" s="61"/>
      <c r="B666" s="61"/>
      <c r="C666" s="61"/>
      <c r="D666" s="61"/>
      <c r="E666" s="215"/>
      <c r="F666" s="61"/>
      <c r="G666" s="61"/>
      <c r="H666" s="215"/>
    </row>
    <row r="667" spans="1:8" ht="15.75">
      <c r="A667" s="61"/>
      <c r="B667" s="61"/>
      <c r="C667" s="61"/>
      <c r="D667" s="61"/>
      <c r="E667" s="215"/>
      <c r="F667" s="61"/>
      <c r="G667" s="61"/>
      <c r="H667" s="215"/>
    </row>
    <row r="668" spans="1:8" ht="15.75">
      <c r="A668" s="61"/>
      <c r="B668" s="61"/>
      <c r="C668" s="61"/>
      <c r="D668" s="61"/>
      <c r="E668" s="215"/>
      <c r="F668" s="61"/>
      <c r="G668" s="61"/>
      <c r="H668" s="215"/>
    </row>
    <row r="669" spans="1:8" ht="15.75">
      <c r="A669" s="61"/>
      <c r="B669" s="61"/>
      <c r="C669" s="61"/>
      <c r="D669" s="61"/>
      <c r="E669" s="215"/>
      <c r="F669" s="61"/>
      <c r="G669" s="61"/>
      <c r="H669" s="215"/>
    </row>
    <row r="670" spans="1:8" ht="15.75">
      <c r="A670" s="61"/>
      <c r="B670" s="61"/>
      <c r="C670" s="61"/>
      <c r="D670" s="61"/>
      <c r="E670" s="215"/>
      <c r="F670" s="61"/>
      <c r="G670" s="61"/>
      <c r="H670" s="215"/>
    </row>
    <row r="671" spans="1:8" ht="15.75">
      <c r="A671" s="61"/>
      <c r="B671" s="61"/>
      <c r="C671" s="61"/>
      <c r="D671" s="61"/>
      <c r="E671" s="215"/>
      <c r="F671" s="61"/>
      <c r="G671" s="61"/>
      <c r="H671" s="215"/>
    </row>
    <row r="672" spans="1:8" ht="15.75">
      <c r="A672" s="61"/>
      <c r="B672" s="61"/>
      <c r="C672" s="61"/>
      <c r="D672" s="61"/>
      <c r="E672" s="215"/>
      <c r="F672" s="61"/>
      <c r="G672" s="61"/>
      <c r="H672" s="215"/>
    </row>
    <row r="673" spans="1:8" ht="15.75">
      <c r="A673" s="61"/>
      <c r="B673" s="61"/>
      <c r="C673" s="61"/>
      <c r="D673" s="61"/>
      <c r="E673" s="215"/>
      <c r="F673" s="61"/>
      <c r="G673" s="61"/>
      <c r="H673" s="215"/>
    </row>
    <row r="674" spans="1:8" ht="15.75">
      <c r="A674" s="61"/>
      <c r="B674" s="61"/>
      <c r="C674" s="61"/>
      <c r="D674" s="61"/>
      <c r="E674" s="215"/>
      <c r="F674" s="61"/>
      <c r="G674" s="61"/>
      <c r="H674" s="215"/>
    </row>
    <row r="675" spans="1:8" ht="15.75">
      <c r="A675" s="61"/>
      <c r="B675" s="61"/>
      <c r="C675" s="61"/>
      <c r="D675" s="61"/>
      <c r="E675" s="215"/>
      <c r="F675" s="61"/>
      <c r="G675" s="61"/>
      <c r="H675" s="215"/>
    </row>
    <row r="676" spans="1:8" ht="15.75">
      <c r="A676" s="61"/>
      <c r="B676" s="61"/>
      <c r="C676" s="61"/>
      <c r="D676" s="61"/>
      <c r="E676" s="215"/>
      <c r="F676" s="61"/>
      <c r="G676" s="61"/>
      <c r="H676" s="215"/>
    </row>
    <row r="677" spans="1:8" ht="15.75">
      <c r="A677" s="61"/>
      <c r="B677" s="61"/>
      <c r="C677" s="61"/>
      <c r="D677" s="61"/>
      <c r="E677" s="215"/>
      <c r="F677" s="61"/>
      <c r="G677" s="61"/>
      <c r="H677" s="215"/>
    </row>
    <row r="678" spans="1:8" ht="15.75">
      <c r="A678" s="61"/>
      <c r="B678" s="61"/>
      <c r="C678" s="61"/>
      <c r="D678" s="61"/>
      <c r="E678" s="215"/>
      <c r="F678" s="61"/>
      <c r="G678" s="61"/>
      <c r="H678" s="215"/>
    </row>
    <row r="679" spans="1:8" ht="15.75">
      <c r="A679" s="61"/>
      <c r="B679" s="61"/>
      <c r="C679" s="61"/>
      <c r="D679" s="61"/>
      <c r="E679" s="215"/>
      <c r="F679" s="61"/>
      <c r="G679" s="61"/>
      <c r="H679" s="215"/>
    </row>
    <row r="680" spans="1:8" ht="15.75">
      <c r="A680" s="61"/>
      <c r="B680" s="61"/>
      <c r="C680" s="61"/>
      <c r="D680" s="61"/>
      <c r="E680" s="215"/>
      <c r="F680" s="61"/>
      <c r="G680" s="61"/>
      <c r="H680" s="215"/>
    </row>
    <row r="681" spans="1:8" ht="15.75">
      <c r="A681" s="61"/>
      <c r="B681" s="61"/>
      <c r="C681" s="61"/>
      <c r="D681" s="61"/>
      <c r="E681" s="215"/>
      <c r="F681" s="61"/>
      <c r="G681" s="61"/>
      <c r="H681" s="215"/>
    </row>
    <row r="682" spans="1:8" ht="15.75">
      <c r="A682" s="61"/>
      <c r="B682" s="61"/>
      <c r="C682" s="61"/>
      <c r="D682" s="61"/>
      <c r="E682" s="215"/>
      <c r="F682" s="61"/>
      <c r="G682" s="61"/>
      <c r="H682" s="215"/>
    </row>
    <row r="683" spans="1:8" ht="15.75">
      <c r="A683" s="61"/>
      <c r="B683" s="61"/>
      <c r="C683" s="61"/>
      <c r="D683" s="61"/>
      <c r="E683" s="215"/>
      <c r="F683" s="61"/>
      <c r="G683" s="61"/>
      <c r="H683" s="215"/>
    </row>
    <row r="684" spans="1:8" ht="15.75">
      <c r="A684" s="61"/>
      <c r="B684" s="61"/>
      <c r="C684" s="61"/>
      <c r="D684" s="61"/>
      <c r="E684" s="215"/>
      <c r="F684" s="61"/>
      <c r="G684" s="61"/>
      <c r="H684" s="215"/>
    </row>
    <row r="685" spans="1:8" ht="15.75">
      <c r="A685" s="61"/>
      <c r="B685" s="61"/>
      <c r="C685" s="61"/>
      <c r="D685" s="61"/>
      <c r="E685" s="215"/>
      <c r="F685" s="61"/>
      <c r="G685" s="61"/>
      <c r="H685" s="215"/>
    </row>
    <row r="686" spans="1:8" ht="15.75">
      <c r="A686" s="61"/>
      <c r="B686" s="61"/>
      <c r="C686" s="61"/>
      <c r="D686" s="61"/>
      <c r="E686" s="215"/>
      <c r="F686" s="61"/>
      <c r="G686" s="61"/>
      <c r="H686" s="215"/>
    </row>
    <row r="687" spans="1:8" ht="15.75">
      <c r="A687" s="61"/>
      <c r="B687" s="61"/>
      <c r="C687" s="61"/>
      <c r="D687" s="61"/>
      <c r="E687" s="215"/>
      <c r="F687" s="61"/>
      <c r="G687" s="61"/>
      <c r="H687" s="215"/>
    </row>
    <row r="688" spans="1:8" ht="15.75">
      <c r="A688" s="61"/>
      <c r="B688" s="61"/>
      <c r="C688" s="61"/>
      <c r="D688" s="61"/>
      <c r="E688" s="215"/>
      <c r="F688" s="61"/>
      <c r="G688" s="61"/>
      <c r="H688" s="215"/>
    </row>
    <row r="689" spans="1:8" ht="15.75">
      <c r="A689" s="61"/>
      <c r="B689" s="61"/>
      <c r="C689" s="61"/>
      <c r="D689" s="61"/>
      <c r="E689" s="215"/>
      <c r="F689" s="61"/>
      <c r="G689" s="61"/>
      <c r="H689" s="215"/>
    </row>
    <row r="690" spans="1:8" ht="15.75">
      <c r="A690" s="61"/>
      <c r="B690" s="61"/>
      <c r="C690" s="61"/>
      <c r="D690" s="61"/>
      <c r="E690" s="215"/>
      <c r="F690" s="61"/>
      <c r="G690" s="61"/>
      <c r="H690" s="215"/>
    </row>
    <row r="691" spans="1:8" ht="15.75">
      <c r="A691" s="61"/>
      <c r="B691" s="61"/>
      <c r="C691" s="61"/>
      <c r="D691" s="61"/>
      <c r="E691" s="215"/>
      <c r="F691" s="61"/>
      <c r="G691" s="61"/>
      <c r="H691" s="215"/>
    </row>
    <row r="692" spans="1:8" ht="15.75">
      <c r="A692" s="61"/>
      <c r="B692" s="61"/>
      <c r="C692" s="61"/>
      <c r="D692" s="61"/>
      <c r="E692" s="215"/>
      <c r="F692" s="61"/>
      <c r="G692" s="61"/>
      <c r="H692" s="215"/>
    </row>
    <row r="693" spans="1:8" ht="15.75">
      <c r="A693" s="61"/>
      <c r="B693" s="61"/>
      <c r="C693" s="61"/>
      <c r="D693" s="61"/>
      <c r="E693" s="215"/>
      <c r="F693" s="61"/>
      <c r="G693" s="61"/>
      <c r="H693" s="215"/>
    </row>
    <row r="694" spans="1:8" ht="15.75">
      <c r="A694" s="61"/>
      <c r="B694" s="61"/>
      <c r="C694" s="61"/>
      <c r="D694" s="61"/>
      <c r="E694" s="215"/>
      <c r="F694" s="61"/>
      <c r="G694" s="61"/>
      <c r="H694" s="215"/>
    </row>
    <row r="695" spans="1:8" ht="15.75">
      <c r="A695" s="61"/>
      <c r="B695" s="61"/>
      <c r="C695" s="61"/>
      <c r="D695" s="61"/>
      <c r="E695" s="215"/>
      <c r="F695" s="61"/>
      <c r="G695" s="61"/>
      <c r="H695" s="215"/>
    </row>
    <row r="696" spans="1:8" ht="15.75">
      <c r="A696" s="61"/>
      <c r="B696" s="61"/>
      <c r="C696" s="61"/>
      <c r="D696" s="61"/>
      <c r="E696" s="215"/>
      <c r="F696" s="61"/>
      <c r="G696" s="61"/>
      <c r="H696" s="215"/>
    </row>
    <row r="697" spans="1:8" ht="15.75">
      <c r="A697" s="61"/>
      <c r="B697" s="61"/>
      <c r="C697" s="61"/>
      <c r="D697" s="61"/>
      <c r="E697" s="215"/>
      <c r="F697" s="61"/>
      <c r="G697" s="61"/>
      <c r="H697" s="215"/>
    </row>
    <row r="698" spans="1:8" ht="15.75">
      <c r="A698" s="61"/>
      <c r="B698" s="61"/>
      <c r="C698" s="61"/>
      <c r="D698" s="61"/>
      <c r="E698" s="215"/>
      <c r="F698" s="61"/>
      <c r="G698" s="61"/>
      <c r="H698" s="215"/>
    </row>
    <row r="699" spans="1:8" ht="15.75">
      <c r="A699" s="61"/>
      <c r="B699" s="61"/>
      <c r="C699" s="61"/>
      <c r="D699" s="61"/>
      <c r="E699" s="215"/>
      <c r="F699" s="61"/>
      <c r="G699" s="61"/>
      <c r="H699" s="215"/>
    </row>
    <row r="700" spans="1:8" ht="15.75">
      <c r="A700" s="61"/>
      <c r="B700" s="61"/>
      <c r="C700" s="61"/>
      <c r="D700" s="61"/>
      <c r="E700" s="215"/>
      <c r="F700" s="61"/>
      <c r="G700" s="61"/>
      <c r="H700" s="215"/>
    </row>
    <row r="701" spans="1:8" ht="15.75">
      <c r="A701" s="61"/>
      <c r="B701" s="61"/>
      <c r="C701" s="61"/>
      <c r="D701" s="61"/>
      <c r="E701" s="215"/>
      <c r="F701" s="61"/>
      <c r="G701" s="61"/>
      <c r="H701" s="215"/>
    </row>
    <row r="702" spans="1:8" ht="15.75">
      <c r="A702" s="61"/>
      <c r="B702" s="61"/>
      <c r="C702" s="61"/>
      <c r="D702" s="61"/>
      <c r="E702" s="215"/>
      <c r="F702" s="61"/>
      <c r="G702" s="61"/>
      <c r="H702" s="215"/>
    </row>
    <row r="703" spans="1:8" ht="15.75">
      <c r="A703" s="61"/>
      <c r="B703" s="61"/>
      <c r="C703" s="61"/>
      <c r="D703" s="61"/>
      <c r="E703" s="215"/>
      <c r="F703" s="61"/>
      <c r="G703" s="61"/>
      <c r="H703" s="215"/>
    </row>
    <row r="704" spans="1:8" ht="15.75">
      <c r="A704" s="61"/>
      <c r="B704" s="61"/>
      <c r="C704" s="61"/>
      <c r="D704" s="61"/>
      <c r="E704" s="215"/>
      <c r="F704" s="61"/>
      <c r="G704" s="61"/>
      <c r="H704" s="215"/>
    </row>
    <row r="705" spans="1:8" ht="15.75">
      <c r="A705" s="61"/>
      <c r="B705" s="61"/>
      <c r="C705" s="61"/>
      <c r="D705" s="61"/>
      <c r="E705" s="215"/>
      <c r="F705" s="61"/>
      <c r="G705" s="61"/>
      <c r="H705" s="215"/>
    </row>
    <row r="706" spans="1:8" ht="15.75">
      <c r="A706" s="61"/>
      <c r="B706" s="61"/>
      <c r="C706" s="61"/>
      <c r="D706" s="61"/>
      <c r="E706" s="215"/>
      <c r="F706" s="61"/>
      <c r="G706" s="61"/>
      <c r="H706" s="215"/>
    </row>
    <row r="707" spans="1:8" ht="15.75">
      <c r="A707" s="61"/>
      <c r="B707" s="61"/>
      <c r="C707" s="61"/>
      <c r="D707" s="61"/>
      <c r="E707" s="215"/>
      <c r="F707" s="61"/>
      <c r="G707" s="61"/>
      <c r="H707" s="215"/>
    </row>
    <row r="708" spans="1:8" ht="15.75">
      <c r="A708" s="61"/>
      <c r="B708" s="61"/>
      <c r="C708" s="61"/>
      <c r="D708" s="61"/>
      <c r="E708" s="215"/>
      <c r="F708" s="61"/>
      <c r="G708" s="61"/>
      <c r="H708" s="215"/>
    </row>
    <row r="709" spans="1:8" ht="15.75">
      <c r="A709" s="61"/>
      <c r="B709" s="61"/>
      <c r="C709" s="61"/>
      <c r="D709" s="61"/>
      <c r="E709" s="215"/>
      <c r="F709" s="61"/>
      <c r="G709" s="61"/>
      <c r="H709" s="215"/>
    </row>
    <row r="710" spans="1:8" ht="15.75">
      <c r="A710" s="61"/>
      <c r="B710" s="61"/>
      <c r="C710" s="61"/>
      <c r="D710" s="61"/>
      <c r="E710" s="215"/>
      <c r="F710" s="61"/>
      <c r="G710" s="61"/>
      <c r="H710" s="215"/>
    </row>
    <row r="711" spans="1:8" ht="15.75">
      <c r="A711" s="61"/>
      <c r="B711" s="61"/>
      <c r="C711" s="61"/>
      <c r="D711" s="61"/>
      <c r="E711" s="215"/>
      <c r="F711" s="61"/>
      <c r="G711" s="61"/>
      <c r="H711" s="215"/>
    </row>
    <row r="712" spans="1:8" ht="15.75">
      <c r="A712" s="61"/>
      <c r="B712" s="61"/>
      <c r="C712" s="61"/>
      <c r="D712" s="61"/>
      <c r="E712" s="215"/>
      <c r="F712" s="61"/>
      <c r="G712" s="61"/>
      <c r="H712" s="215"/>
    </row>
    <row r="713" spans="1:8" ht="15.75">
      <c r="A713" s="61"/>
      <c r="B713" s="61"/>
      <c r="C713" s="61"/>
      <c r="D713" s="61"/>
      <c r="E713" s="215"/>
      <c r="F713" s="61"/>
      <c r="G713" s="61"/>
      <c r="H713" s="215"/>
    </row>
    <row r="714" spans="1:8" ht="15.75">
      <c r="A714" s="61"/>
      <c r="B714" s="61"/>
      <c r="C714" s="61"/>
      <c r="D714" s="61"/>
      <c r="E714" s="215"/>
      <c r="F714" s="61"/>
      <c r="G714" s="61"/>
      <c r="H714" s="215"/>
    </row>
    <row r="715" spans="1:8" ht="15.75">
      <c r="A715" s="61"/>
      <c r="B715" s="61"/>
      <c r="C715" s="61"/>
      <c r="D715" s="61"/>
      <c r="E715" s="215"/>
      <c r="F715" s="61"/>
      <c r="G715" s="61"/>
      <c r="H715" s="215"/>
    </row>
    <row r="716" spans="1:8" ht="15.75">
      <c r="A716" s="61"/>
      <c r="B716" s="61"/>
      <c r="C716" s="61"/>
      <c r="D716" s="61"/>
      <c r="E716" s="215"/>
      <c r="F716" s="61"/>
      <c r="G716" s="61"/>
      <c r="H716" s="215"/>
    </row>
    <row r="717" spans="1:8" ht="15.75">
      <c r="A717" s="61"/>
      <c r="B717" s="61"/>
      <c r="C717" s="61"/>
      <c r="D717" s="61"/>
      <c r="E717" s="215"/>
      <c r="F717" s="61"/>
      <c r="G717" s="61"/>
      <c r="H717" s="215"/>
    </row>
    <row r="718" spans="1:8" ht="15.75">
      <c r="A718" s="61"/>
      <c r="B718" s="61"/>
      <c r="C718" s="61"/>
      <c r="D718" s="61"/>
      <c r="E718" s="215"/>
      <c r="F718" s="61"/>
      <c r="G718" s="61"/>
      <c r="H718" s="215"/>
    </row>
    <row r="719" spans="1:8" ht="15.75">
      <c r="A719" s="61"/>
      <c r="B719" s="61"/>
      <c r="C719" s="61"/>
      <c r="D719" s="61"/>
      <c r="E719" s="215"/>
      <c r="F719" s="61"/>
      <c r="G719" s="61"/>
      <c r="H719" s="215"/>
    </row>
    <row r="720" spans="1:8" ht="15.75">
      <c r="A720" s="61"/>
      <c r="B720" s="61"/>
      <c r="C720" s="61"/>
      <c r="D720" s="61"/>
      <c r="E720" s="215"/>
      <c r="F720" s="61"/>
      <c r="G720" s="61"/>
      <c r="H720" s="215"/>
    </row>
    <row r="721" spans="1:8" ht="15.75">
      <c r="A721" s="61"/>
      <c r="B721" s="61"/>
      <c r="C721" s="61"/>
      <c r="D721" s="61"/>
      <c r="E721" s="215"/>
      <c r="F721" s="61"/>
      <c r="G721" s="61"/>
      <c r="H721" s="215"/>
    </row>
    <row r="722" spans="1:8" ht="15.75">
      <c r="A722" s="61"/>
      <c r="B722" s="61"/>
      <c r="C722" s="61"/>
      <c r="D722" s="61"/>
      <c r="E722" s="215"/>
      <c r="F722" s="61"/>
      <c r="G722" s="61"/>
      <c r="H722" s="215"/>
    </row>
    <row r="723" spans="1:8" ht="15.75">
      <c r="A723" s="61"/>
      <c r="B723" s="61"/>
      <c r="C723" s="61"/>
      <c r="D723" s="61"/>
      <c r="E723" s="215"/>
      <c r="F723" s="61"/>
      <c r="G723" s="61"/>
      <c r="H723" s="215"/>
    </row>
    <row r="724" spans="1:8" ht="15.75">
      <c r="A724" s="61"/>
      <c r="B724" s="61"/>
      <c r="C724" s="61"/>
      <c r="D724" s="61"/>
      <c r="E724" s="215"/>
      <c r="F724" s="61"/>
      <c r="G724" s="61"/>
      <c r="H724" s="215"/>
    </row>
    <row r="725" spans="1:8" ht="15.75">
      <c r="A725" s="61"/>
      <c r="B725" s="61"/>
      <c r="C725" s="61"/>
      <c r="D725" s="61"/>
      <c r="E725" s="215"/>
      <c r="F725" s="61"/>
      <c r="G725" s="61"/>
      <c r="H725" s="215"/>
    </row>
    <row r="726" spans="1:8" ht="15.75">
      <c r="A726" s="61"/>
      <c r="B726" s="61"/>
      <c r="C726" s="61"/>
      <c r="D726" s="61"/>
      <c r="E726" s="215"/>
      <c r="F726" s="61"/>
      <c r="G726" s="61"/>
      <c r="H726" s="215"/>
    </row>
    <row r="727" spans="1:8" ht="15.75">
      <c r="A727" s="61"/>
      <c r="B727" s="61"/>
      <c r="C727" s="61"/>
      <c r="D727" s="61"/>
      <c r="E727" s="215"/>
      <c r="F727" s="61"/>
      <c r="G727" s="61"/>
      <c r="H727" s="215"/>
    </row>
    <row r="728" spans="1:8" ht="15.75">
      <c r="A728" s="61"/>
      <c r="B728" s="61"/>
      <c r="C728" s="61"/>
      <c r="D728" s="61"/>
      <c r="E728" s="215"/>
      <c r="F728" s="61"/>
      <c r="G728" s="61"/>
      <c r="H728" s="215"/>
    </row>
    <row r="729" spans="1:8" ht="15.75">
      <c r="A729" s="61"/>
      <c r="B729" s="61"/>
      <c r="C729" s="61"/>
      <c r="D729" s="61"/>
      <c r="E729" s="215"/>
      <c r="F729" s="61"/>
      <c r="G729" s="61"/>
      <c r="H729" s="215"/>
    </row>
    <row r="730" spans="1:8" ht="15.75">
      <c r="A730" s="61"/>
      <c r="B730" s="61"/>
      <c r="C730" s="61"/>
      <c r="D730" s="61"/>
      <c r="E730" s="215"/>
      <c r="F730" s="61"/>
      <c r="G730" s="61"/>
      <c r="H730" s="215"/>
    </row>
    <row r="731" spans="1:8" ht="15.75">
      <c r="A731" s="61"/>
      <c r="B731" s="61"/>
      <c r="C731" s="61"/>
      <c r="D731" s="61"/>
      <c r="E731" s="215"/>
      <c r="F731" s="61"/>
      <c r="G731" s="61"/>
      <c r="H731" s="215"/>
    </row>
    <row r="732" spans="1:8" ht="15.75">
      <c r="A732" s="61"/>
      <c r="B732" s="61"/>
      <c r="C732" s="61"/>
      <c r="D732" s="61"/>
      <c r="E732" s="215"/>
      <c r="F732" s="61"/>
      <c r="G732" s="61"/>
      <c r="H732" s="215"/>
    </row>
    <row r="733" spans="1:8" ht="15.75">
      <c r="A733" s="61"/>
      <c r="B733" s="61"/>
      <c r="C733" s="61"/>
      <c r="D733" s="61"/>
      <c r="E733" s="215"/>
      <c r="F733" s="61"/>
      <c r="G733" s="61"/>
      <c r="H733" s="215"/>
    </row>
    <row r="734" spans="1:8" ht="15.75">
      <c r="A734" s="61"/>
      <c r="B734" s="61"/>
      <c r="C734" s="61"/>
      <c r="D734" s="61"/>
      <c r="E734" s="215"/>
      <c r="F734" s="61"/>
      <c r="G734" s="61"/>
      <c r="H734" s="215"/>
    </row>
    <row r="735" spans="1:8" ht="15.75">
      <c r="A735" s="61"/>
      <c r="B735" s="61"/>
      <c r="C735" s="61"/>
      <c r="D735" s="61"/>
      <c r="E735" s="215"/>
      <c r="F735" s="61"/>
      <c r="G735" s="61"/>
      <c r="H735" s="215"/>
    </row>
    <row r="736" spans="1:8" ht="15.75">
      <c r="A736" s="61"/>
      <c r="B736" s="61"/>
      <c r="C736" s="61"/>
      <c r="D736" s="61"/>
      <c r="E736" s="215"/>
      <c r="F736" s="61"/>
      <c r="G736" s="61"/>
      <c r="H736" s="215"/>
    </row>
    <row r="737" spans="1:8" ht="15.75">
      <c r="A737" s="61"/>
      <c r="B737" s="61"/>
      <c r="C737" s="61"/>
      <c r="D737" s="61"/>
      <c r="E737" s="215"/>
      <c r="F737" s="61"/>
      <c r="G737" s="61"/>
      <c r="H737" s="215"/>
    </row>
    <row r="738" spans="1:8" ht="15.75">
      <c r="A738" s="61"/>
      <c r="B738" s="61"/>
      <c r="C738" s="61"/>
      <c r="D738" s="61"/>
      <c r="E738" s="215"/>
      <c r="F738" s="61"/>
      <c r="G738" s="61"/>
      <c r="H738" s="215"/>
    </row>
    <row r="739" spans="1:8" ht="15.75">
      <c r="A739" s="61"/>
      <c r="B739" s="61"/>
      <c r="C739" s="61"/>
      <c r="D739" s="61"/>
      <c r="E739" s="215"/>
      <c r="F739" s="61"/>
      <c r="G739" s="61"/>
      <c r="H739" s="215"/>
    </row>
    <row r="740" spans="1:8" ht="15.75">
      <c r="A740" s="61"/>
      <c r="B740" s="61"/>
      <c r="C740" s="61"/>
      <c r="D740" s="61"/>
      <c r="E740" s="215"/>
      <c r="F740" s="61"/>
      <c r="G740" s="61"/>
      <c r="H740" s="215"/>
    </row>
    <row r="741" spans="1:8" ht="15.75">
      <c r="A741" s="61"/>
      <c r="B741" s="61"/>
      <c r="C741" s="61"/>
      <c r="D741" s="61"/>
      <c r="E741" s="215"/>
      <c r="F741" s="61"/>
      <c r="G741" s="61"/>
      <c r="H741" s="215"/>
    </row>
    <row r="742" spans="1:8" ht="15.75">
      <c r="A742" s="61"/>
      <c r="B742" s="61"/>
      <c r="C742" s="61"/>
      <c r="D742" s="61"/>
      <c r="E742" s="215"/>
      <c r="F742" s="61"/>
      <c r="G742" s="61"/>
      <c r="H742" s="215"/>
    </row>
    <row r="743" spans="1:8" ht="15.75">
      <c r="A743" s="61"/>
      <c r="B743" s="61"/>
      <c r="C743" s="61"/>
      <c r="D743" s="61"/>
      <c r="E743" s="215"/>
      <c r="F743" s="61"/>
      <c r="G743" s="61"/>
      <c r="H743" s="215"/>
    </row>
    <row r="744" spans="1:8" ht="15.75">
      <c r="A744" s="61"/>
      <c r="B744" s="61"/>
      <c r="C744" s="61"/>
      <c r="D744" s="61"/>
      <c r="E744" s="215"/>
      <c r="F744" s="61"/>
      <c r="G744" s="61"/>
      <c r="H744" s="215"/>
    </row>
    <row r="745" spans="1:8" ht="15.75">
      <c r="A745" s="61"/>
      <c r="B745" s="61"/>
      <c r="C745" s="61"/>
      <c r="D745" s="61"/>
      <c r="E745" s="215"/>
      <c r="F745" s="61"/>
      <c r="G745" s="61"/>
      <c r="H745" s="215"/>
    </row>
    <row r="746" spans="1:8" ht="15.75">
      <c r="A746" s="61"/>
      <c r="B746" s="61"/>
      <c r="C746" s="61"/>
      <c r="D746" s="61"/>
      <c r="E746" s="215"/>
      <c r="F746" s="61"/>
      <c r="G746" s="61"/>
      <c r="H746" s="215"/>
    </row>
    <row r="747" spans="1:8" ht="15.75">
      <c r="A747" s="61"/>
      <c r="B747" s="61"/>
      <c r="C747" s="61"/>
      <c r="D747" s="61"/>
      <c r="E747" s="215"/>
      <c r="F747" s="61"/>
      <c r="G747" s="61"/>
      <c r="H747" s="215"/>
    </row>
    <row r="748" spans="1:8" ht="15.75">
      <c r="A748" s="61"/>
      <c r="B748" s="61"/>
      <c r="C748" s="61"/>
      <c r="D748" s="61"/>
      <c r="E748" s="215"/>
      <c r="F748" s="61"/>
      <c r="G748" s="61"/>
      <c r="H748" s="215"/>
    </row>
    <row r="749" spans="1:8" ht="15.75">
      <c r="A749" s="61"/>
      <c r="B749" s="61"/>
      <c r="C749" s="61"/>
      <c r="D749" s="61"/>
      <c r="E749" s="215"/>
      <c r="F749" s="61"/>
      <c r="G749" s="61"/>
      <c r="H749" s="215"/>
    </row>
    <row r="750" spans="1:8" ht="15.75">
      <c r="A750" s="61"/>
      <c r="B750" s="61"/>
      <c r="C750" s="61"/>
      <c r="D750" s="61"/>
      <c r="E750" s="215"/>
      <c r="F750" s="61"/>
      <c r="G750" s="61"/>
      <c r="H750" s="215"/>
    </row>
    <row r="751" spans="1:8" ht="15.75">
      <c r="A751" s="61"/>
      <c r="B751" s="61"/>
      <c r="C751" s="61"/>
      <c r="D751" s="61"/>
      <c r="E751" s="215"/>
      <c r="F751" s="61"/>
      <c r="G751" s="61"/>
      <c r="H751" s="215"/>
    </row>
    <row r="752" spans="1:8" ht="15.75">
      <c r="A752" s="61"/>
      <c r="B752" s="61"/>
      <c r="C752" s="61"/>
      <c r="D752" s="61"/>
      <c r="E752" s="215"/>
      <c r="F752" s="61"/>
      <c r="G752" s="61"/>
      <c r="H752" s="215"/>
    </row>
    <row r="753" spans="1:8" ht="15.75">
      <c r="A753" s="61"/>
      <c r="B753" s="61"/>
      <c r="C753" s="61"/>
      <c r="D753" s="61"/>
      <c r="E753" s="215"/>
      <c r="F753" s="61"/>
      <c r="G753" s="61"/>
      <c r="H753" s="215"/>
    </row>
    <row r="754" spans="1:8" ht="15.75">
      <c r="A754" s="61"/>
      <c r="B754" s="61"/>
      <c r="C754" s="61"/>
      <c r="D754" s="61"/>
      <c r="E754" s="215"/>
      <c r="F754" s="61"/>
      <c r="G754" s="61"/>
      <c r="H754" s="215"/>
    </row>
    <row r="755" spans="1:8" ht="15.75">
      <c r="A755" s="61"/>
      <c r="B755" s="61"/>
      <c r="C755" s="61"/>
      <c r="D755" s="61"/>
      <c r="E755" s="215"/>
      <c r="F755" s="61"/>
      <c r="G755" s="61"/>
      <c r="H755" s="215"/>
    </row>
    <row r="756" spans="1:8" ht="15.75">
      <c r="A756" s="61"/>
      <c r="B756" s="61"/>
      <c r="C756" s="61"/>
      <c r="D756" s="61"/>
      <c r="E756" s="215"/>
      <c r="F756" s="61"/>
      <c r="G756" s="61"/>
      <c r="H756" s="215"/>
    </row>
    <row r="757" spans="1:8" ht="15.75">
      <c r="A757" s="61"/>
      <c r="B757" s="61"/>
      <c r="C757" s="61"/>
      <c r="D757" s="61"/>
      <c r="E757" s="215"/>
      <c r="F757" s="61"/>
      <c r="G757" s="61"/>
      <c r="H757" s="215"/>
    </row>
    <row r="758" spans="1:8" ht="15.75">
      <c r="A758" s="61"/>
      <c r="B758" s="61"/>
      <c r="C758" s="61"/>
      <c r="D758" s="61"/>
      <c r="E758" s="215"/>
      <c r="F758" s="61"/>
      <c r="G758" s="61"/>
      <c r="H758" s="215"/>
    </row>
    <row r="759" spans="1:8" ht="15.75">
      <c r="A759" s="61"/>
      <c r="B759" s="61"/>
      <c r="C759" s="61"/>
      <c r="D759" s="61"/>
      <c r="E759" s="215"/>
      <c r="F759" s="61"/>
      <c r="G759" s="61"/>
      <c r="H759" s="215"/>
    </row>
    <row r="760" spans="1:8" ht="15.75">
      <c r="A760" s="61"/>
      <c r="B760" s="61"/>
      <c r="C760" s="61"/>
      <c r="D760" s="61"/>
      <c r="E760" s="215"/>
      <c r="F760" s="61"/>
      <c r="G760" s="61"/>
      <c r="H760" s="215"/>
    </row>
    <row r="761" spans="1:8" ht="15.75">
      <c r="A761" s="61"/>
      <c r="B761" s="61"/>
      <c r="C761" s="61"/>
      <c r="D761" s="61"/>
      <c r="E761" s="215"/>
      <c r="F761" s="61"/>
      <c r="G761" s="61"/>
      <c r="H761" s="215"/>
    </row>
    <row r="762" spans="1:8" ht="15.75">
      <c r="A762" s="61"/>
      <c r="B762" s="61"/>
      <c r="C762" s="61"/>
      <c r="D762" s="61"/>
      <c r="E762" s="215"/>
      <c r="F762" s="61"/>
      <c r="G762" s="61"/>
      <c r="H762" s="215"/>
    </row>
    <row r="763" spans="1:8" ht="15.75">
      <c r="A763" s="61"/>
      <c r="B763" s="61"/>
      <c r="C763" s="61"/>
      <c r="D763" s="61"/>
      <c r="E763" s="215"/>
      <c r="F763" s="61"/>
      <c r="G763" s="61"/>
      <c r="H763" s="215"/>
    </row>
    <row r="764" spans="1:8" ht="15.75">
      <c r="A764" s="61"/>
      <c r="B764" s="61"/>
      <c r="C764" s="61"/>
      <c r="D764" s="61"/>
      <c r="E764" s="215"/>
      <c r="F764" s="61"/>
      <c r="G764" s="61"/>
      <c r="H764" s="215"/>
    </row>
    <row r="765" spans="1:8" ht="15.75">
      <c r="A765" s="61"/>
      <c r="B765" s="61"/>
      <c r="C765" s="61"/>
      <c r="D765" s="61"/>
      <c r="E765" s="215"/>
      <c r="F765" s="61"/>
      <c r="G765" s="61"/>
      <c r="H765" s="215"/>
    </row>
    <row r="766" spans="1:8" ht="15.75">
      <c r="A766" s="61"/>
      <c r="B766" s="61"/>
      <c r="C766" s="61"/>
      <c r="D766" s="61"/>
      <c r="E766" s="215"/>
      <c r="F766" s="61"/>
      <c r="G766" s="61"/>
      <c r="H766" s="215"/>
    </row>
    <row r="767" spans="1:8" ht="15.75">
      <c r="A767" s="61"/>
      <c r="B767" s="61"/>
      <c r="C767" s="61"/>
      <c r="D767" s="61"/>
      <c r="E767" s="215"/>
      <c r="F767" s="61"/>
      <c r="G767" s="61"/>
      <c r="H767" s="215"/>
    </row>
    <row r="768" spans="1:8" ht="15.75">
      <c r="A768" s="61"/>
      <c r="B768" s="61"/>
      <c r="C768" s="61"/>
      <c r="D768" s="61"/>
      <c r="E768" s="215"/>
      <c r="F768" s="61"/>
      <c r="G768" s="61"/>
      <c r="H768" s="215"/>
    </row>
    <row r="769" spans="1:8" ht="15.75">
      <c r="A769" s="61"/>
      <c r="B769" s="61"/>
      <c r="C769" s="61"/>
      <c r="D769" s="61"/>
      <c r="E769" s="215"/>
      <c r="F769" s="61"/>
      <c r="G769" s="61"/>
      <c r="H769" s="215"/>
    </row>
    <row r="770" spans="1:8" ht="15.75">
      <c r="A770" s="61"/>
      <c r="B770" s="61"/>
      <c r="C770" s="61"/>
      <c r="D770" s="61"/>
      <c r="E770" s="215"/>
      <c r="F770" s="61"/>
      <c r="G770" s="61"/>
      <c r="H770" s="215"/>
    </row>
    <row r="771" spans="1:8" ht="15.75">
      <c r="A771" s="61"/>
      <c r="B771" s="61"/>
      <c r="C771" s="61"/>
      <c r="D771" s="61"/>
      <c r="E771" s="215"/>
      <c r="F771" s="61"/>
      <c r="G771" s="61"/>
      <c r="H771" s="215"/>
    </row>
    <row r="772" spans="1:8" ht="15.75">
      <c r="A772" s="61"/>
      <c r="B772" s="61"/>
      <c r="C772" s="61"/>
      <c r="D772" s="61"/>
      <c r="E772" s="215"/>
      <c r="F772" s="61"/>
      <c r="G772" s="61"/>
      <c r="H772" s="215"/>
    </row>
    <row r="773" spans="1:8" ht="15.75">
      <c r="A773" s="61"/>
      <c r="B773" s="61"/>
      <c r="C773" s="61"/>
      <c r="D773" s="61"/>
      <c r="E773" s="215"/>
      <c r="F773" s="61"/>
      <c r="G773" s="61"/>
      <c r="H773" s="215"/>
    </row>
    <row r="774" spans="1:8" ht="15.75">
      <c r="A774" s="61"/>
      <c r="B774" s="61"/>
      <c r="C774" s="61"/>
      <c r="D774" s="61"/>
      <c r="E774" s="215"/>
      <c r="F774" s="61"/>
      <c r="G774" s="61"/>
      <c r="H774" s="215"/>
    </row>
    <row r="775" spans="1:8" ht="15.75">
      <c r="A775" s="61"/>
      <c r="B775" s="61"/>
      <c r="C775" s="61"/>
      <c r="D775" s="61"/>
      <c r="E775" s="215"/>
      <c r="F775" s="61"/>
      <c r="G775" s="61"/>
      <c r="H775" s="215"/>
    </row>
    <row r="776" spans="1:8" ht="15.75">
      <c r="A776" s="61"/>
      <c r="B776" s="61"/>
      <c r="C776" s="61"/>
      <c r="D776" s="61"/>
      <c r="E776" s="215"/>
      <c r="F776" s="61"/>
      <c r="G776" s="61"/>
      <c r="H776" s="215"/>
    </row>
    <row r="777" spans="1:8" ht="15.75">
      <c r="A777" s="61"/>
      <c r="B777" s="61"/>
      <c r="C777" s="61"/>
      <c r="D777" s="61"/>
      <c r="E777" s="215"/>
      <c r="F777" s="61"/>
      <c r="G777" s="61"/>
      <c r="H777" s="215"/>
    </row>
    <row r="778" spans="1:8" ht="15.75">
      <c r="A778" s="61"/>
      <c r="B778" s="61"/>
      <c r="C778" s="61"/>
      <c r="D778" s="61"/>
      <c r="E778" s="215"/>
      <c r="F778" s="61"/>
      <c r="G778" s="61"/>
      <c r="H778" s="215"/>
    </row>
    <row r="779" spans="1:8" ht="15.75">
      <c r="A779" s="61"/>
      <c r="B779" s="61"/>
      <c r="C779" s="61"/>
      <c r="D779" s="61"/>
      <c r="E779" s="215"/>
      <c r="F779" s="61"/>
      <c r="G779" s="61"/>
      <c r="H779" s="215"/>
    </row>
    <row r="780" spans="1:8" ht="15.75">
      <c r="A780" s="61"/>
      <c r="B780" s="61"/>
      <c r="C780" s="61"/>
      <c r="D780" s="61"/>
      <c r="E780" s="215"/>
      <c r="F780" s="61"/>
      <c r="G780" s="61"/>
      <c r="H780" s="215"/>
    </row>
    <row r="781" spans="1:8" ht="15.75">
      <c r="A781" s="61"/>
      <c r="B781" s="61"/>
      <c r="C781" s="61"/>
      <c r="D781" s="61"/>
      <c r="E781" s="215"/>
      <c r="F781" s="61"/>
      <c r="G781" s="61"/>
      <c r="H781" s="215"/>
    </row>
    <row r="782" spans="1:8" ht="15.75">
      <c r="A782" s="61"/>
      <c r="B782" s="61"/>
      <c r="C782" s="61"/>
      <c r="D782" s="61"/>
      <c r="E782" s="215"/>
      <c r="F782" s="61"/>
      <c r="G782" s="61"/>
      <c r="H782" s="215"/>
    </row>
    <row r="783" spans="1:8" ht="15.75">
      <c r="A783" s="61"/>
      <c r="B783" s="61"/>
      <c r="C783" s="61"/>
      <c r="D783" s="61"/>
      <c r="E783" s="215"/>
      <c r="F783" s="61"/>
      <c r="G783" s="61"/>
      <c r="H783" s="215"/>
    </row>
    <row r="784" spans="1:8" ht="15.75">
      <c r="A784" s="61"/>
      <c r="B784" s="61"/>
      <c r="C784" s="61"/>
      <c r="D784" s="61"/>
      <c r="E784" s="215"/>
      <c r="F784" s="61"/>
      <c r="G784" s="61"/>
      <c r="H784" s="215"/>
    </row>
    <row r="785" spans="1:8" ht="15.75">
      <c r="A785" s="61"/>
      <c r="B785" s="61"/>
      <c r="C785" s="61"/>
      <c r="D785" s="61"/>
      <c r="E785" s="215"/>
      <c r="F785" s="61"/>
      <c r="G785" s="61"/>
      <c r="H785" s="215"/>
    </row>
    <row r="786" spans="1:8" ht="15.75">
      <c r="A786" s="61"/>
      <c r="B786" s="61"/>
      <c r="C786" s="61"/>
      <c r="D786" s="61"/>
      <c r="E786" s="215"/>
      <c r="F786" s="61"/>
      <c r="G786" s="61"/>
      <c r="H786" s="215"/>
    </row>
    <row r="787" spans="1:8" ht="15.75">
      <c r="A787" s="61"/>
      <c r="B787" s="61"/>
      <c r="C787" s="61"/>
      <c r="D787" s="61"/>
      <c r="E787" s="215"/>
      <c r="F787" s="61"/>
      <c r="G787" s="61"/>
      <c r="H787" s="215"/>
    </row>
    <row r="788" spans="1:8" ht="15.75">
      <c r="A788" s="61"/>
      <c r="B788" s="61"/>
      <c r="C788" s="61"/>
      <c r="D788" s="61"/>
      <c r="E788" s="215"/>
      <c r="F788" s="61"/>
      <c r="G788" s="61"/>
      <c r="H788" s="215"/>
    </row>
    <row r="789" spans="1:8" ht="15.75">
      <c r="A789" s="61"/>
      <c r="B789" s="61"/>
      <c r="C789" s="61"/>
      <c r="D789" s="61"/>
      <c r="E789" s="215"/>
      <c r="F789" s="61"/>
      <c r="G789" s="61"/>
      <c r="H789" s="215"/>
    </row>
    <row r="790" spans="1:8" ht="15.75">
      <c r="A790" s="61"/>
      <c r="B790" s="61"/>
      <c r="C790" s="61"/>
      <c r="D790" s="61"/>
      <c r="E790" s="215"/>
      <c r="F790" s="61"/>
      <c r="G790" s="61"/>
      <c r="H790" s="215"/>
    </row>
    <row r="791" spans="1:8" ht="15.75">
      <c r="A791" s="61"/>
      <c r="B791" s="61"/>
      <c r="C791" s="61"/>
      <c r="D791" s="61"/>
      <c r="E791" s="215"/>
      <c r="F791" s="61"/>
      <c r="G791" s="61"/>
      <c r="H791" s="215"/>
    </row>
    <row r="792" spans="1:8" ht="15.75">
      <c r="A792" s="61"/>
      <c r="B792" s="61"/>
      <c r="C792" s="61"/>
      <c r="D792" s="61"/>
      <c r="E792" s="215"/>
      <c r="F792" s="61"/>
      <c r="G792" s="61"/>
      <c r="H792" s="215"/>
    </row>
    <row r="793" spans="1:8" ht="15.75">
      <c r="A793" s="61"/>
      <c r="B793" s="61"/>
      <c r="C793" s="61"/>
      <c r="D793" s="61"/>
      <c r="E793" s="215"/>
      <c r="F793" s="61"/>
      <c r="G793" s="61"/>
      <c r="H793" s="215"/>
    </row>
    <row r="794" spans="1:8" ht="15.75">
      <c r="A794" s="61"/>
      <c r="B794" s="61"/>
      <c r="C794" s="61"/>
      <c r="D794" s="61"/>
      <c r="E794" s="215"/>
      <c r="F794" s="61"/>
      <c r="G794" s="61"/>
      <c r="H794" s="215"/>
    </row>
    <row r="795" spans="1:8" ht="15.75">
      <c r="A795" s="61"/>
      <c r="B795" s="61"/>
      <c r="C795" s="61"/>
      <c r="D795" s="61"/>
      <c r="E795" s="215"/>
      <c r="F795" s="61"/>
      <c r="G795" s="61"/>
      <c r="H795" s="215"/>
    </row>
    <row r="796" spans="1:8" ht="15.75">
      <c r="A796" s="61"/>
      <c r="B796" s="61"/>
      <c r="C796" s="61"/>
      <c r="D796" s="61"/>
      <c r="E796" s="215"/>
      <c r="F796" s="61"/>
      <c r="G796" s="61"/>
      <c r="H796" s="215"/>
    </row>
    <row r="797" spans="1:8" ht="15.75">
      <c r="A797" s="61"/>
      <c r="B797" s="61"/>
      <c r="C797" s="61"/>
      <c r="D797" s="61"/>
      <c r="E797" s="215"/>
      <c r="F797" s="61"/>
      <c r="G797" s="61"/>
      <c r="H797" s="215"/>
    </row>
    <row r="798" spans="1:8" ht="15.75">
      <c r="A798" s="61"/>
      <c r="B798" s="61"/>
      <c r="C798" s="61"/>
      <c r="D798" s="61"/>
      <c r="E798" s="215"/>
      <c r="F798" s="61"/>
      <c r="G798" s="61"/>
      <c r="H798" s="215"/>
    </row>
    <row r="799" spans="1:8" ht="15.75">
      <c r="A799" s="61"/>
      <c r="B799" s="61"/>
      <c r="C799" s="61"/>
      <c r="D799" s="61"/>
      <c r="E799" s="215"/>
      <c r="F799" s="61"/>
      <c r="G799" s="61"/>
      <c r="H799" s="215"/>
    </row>
    <row r="800" spans="1:8" ht="15.75">
      <c r="A800" s="61"/>
      <c r="B800" s="61"/>
      <c r="C800" s="61"/>
      <c r="D800" s="61"/>
      <c r="E800" s="215"/>
      <c r="F800" s="61"/>
      <c r="G800" s="61"/>
      <c r="H800" s="215"/>
    </row>
    <row r="801" spans="1:8" ht="15.75">
      <c r="A801" s="61"/>
      <c r="B801" s="61"/>
      <c r="C801" s="61"/>
      <c r="D801" s="61"/>
      <c r="E801" s="215"/>
      <c r="F801" s="61"/>
      <c r="G801" s="61"/>
      <c r="H801" s="215"/>
    </row>
    <row r="802" spans="1:8" ht="15.75">
      <c r="A802" s="61"/>
      <c r="B802" s="61"/>
      <c r="C802" s="61"/>
      <c r="D802" s="61"/>
      <c r="E802" s="215"/>
      <c r="F802" s="61"/>
      <c r="G802" s="61"/>
      <c r="H802" s="215"/>
    </row>
    <row r="803" spans="1:8" ht="15.75">
      <c r="A803" s="61"/>
      <c r="B803" s="61"/>
      <c r="C803" s="61"/>
      <c r="D803" s="61"/>
      <c r="E803" s="215"/>
      <c r="F803" s="61"/>
      <c r="G803" s="61"/>
      <c r="H803" s="215"/>
    </row>
    <row r="804" spans="1:8" ht="15.75">
      <c r="A804" s="61"/>
      <c r="B804" s="61"/>
      <c r="C804" s="61"/>
      <c r="D804" s="61"/>
      <c r="E804" s="215"/>
      <c r="F804" s="61"/>
      <c r="G804" s="61"/>
      <c r="H804" s="215"/>
    </row>
    <row r="805" spans="1:8" ht="15.75">
      <c r="A805" s="61"/>
      <c r="B805" s="61"/>
      <c r="C805" s="61"/>
      <c r="D805" s="61"/>
      <c r="E805" s="215"/>
      <c r="F805" s="61"/>
      <c r="G805" s="61"/>
      <c r="H805" s="215"/>
    </row>
    <row r="806" spans="1:8" ht="15.75">
      <c r="A806" s="61"/>
      <c r="B806" s="61"/>
      <c r="C806" s="61"/>
      <c r="D806" s="61"/>
      <c r="E806" s="215"/>
      <c r="F806" s="61"/>
      <c r="G806" s="61"/>
      <c r="H806" s="215"/>
    </row>
    <row r="807" spans="1:8" ht="15.75">
      <c r="A807" s="61"/>
      <c r="B807" s="61"/>
      <c r="C807" s="61"/>
      <c r="D807" s="61"/>
      <c r="E807" s="215"/>
      <c r="F807" s="61"/>
      <c r="G807" s="61"/>
      <c r="H807" s="215"/>
    </row>
    <row r="808" spans="1:8" ht="15.75">
      <c r="A808" s="61"/>
      <c r="B808" s="61"/>
      <c r="C808" s="61"/>
      <c r="D808" s="61"/>
      <c r="E808" s="215"/>
      <c r="F808" s="61"/>
      <c r="G808" s="61"/>
      <c r="H808" s="215"/>
    </row>
    <row r="809" spans="1:8" ht="15.75">
      <c r="A809" s="61"/>
      <c r="B809" s="61"/>
      <c r="C809" s="61"/>
      <c r="D809" s="61"/>
      <c r="E809" s="215"/>
      <c r="F809" s="61"/>
      <c r="G809" s="61"/>
      <c r="H809" s="215"/>
    </row>
    <row r="810" spans="1:8" ht="15.75">
      <c r="A810" s="61"/>
      <c r="B810" s="61"/>
      <c r="C810" s="61"/>
      <c r="D810" s="61"/>
      <c r="E810" s="215"/>
      <c r="F810" s="61"/>
      <c r="G810" s="61"/>
      <c r="H810" s="215"/>
    </row>
    <row r="811" spans="1:8" ht="15.75">
      <c r="A811" s="61"/>
      <c r="B811" s="61"/>
      <c r="C811" s="61"/>
      <c r="D811" s="61"/>
      <c r="E811" s="215"/>
      <c r="F811" s="61"/>
      <c r="G811" s="61"/>
      <c r="H811" s="215"/>
    </row>
    <row r="812" spans="1:8" ht="15.75">
      <c r="A812" s="61"/>
      <c r="B812" s="61"/>
      <c r="C812" s="61"/>
      <c r="D812" s="61"/>
      <c r="E812" s="215"/>
      <c r="F812" s="61"/>
      <c r="G812" s="61"/>
      <c r="H812" s="215"/>
    </row>
    <row r="813" spans="1:8" ht="15.75">
      <c r="A813" s="61"/>
      <c r="B813" s="61"/>
      <c r="C813" s="61"/>
      <c r="D813" s="61"/>
      <c r="E813" s="215"/>
      <c r="F813" s="61"/>
      <c r="G813" s="61"/>
      <c r="H813" s="215"/>
    </row>
    <row r="814" spans="1:8" ht="15.75">
      <c r="A814" s="61"/>
      <c r="B814" s="61"/>
      <c r="C814" s="61"/>
      <c r="D814" s="61"/>
      <c r="E814" s="215"/>
      <c r="F814" s="61"/>
      <c r="G814" s="61"/>
      <c r="H814" s="215"/>
    </row>
    <row r="815" spans="1:8" ht="15.75">
      <c r="A815" s="61"/>
      <c r="B815" s="61"/>
      <c r="C815" s="61"/>
      <c r="D815" s="61"/>
      <c r="E815" s="215"/>
      <c r="F815" s="61"/>
      <c r="G815" s="61"/>
      <c r="H815" s="215"/>
    </row>
    <row r="816" spans="1:8" ht="15.75">
      <c r="A816" s="61"/>
      <c r="B816" s="61"/>
      <c r="C816" s="61"/>
      <c r="D816" s="61"/>
      <c r="E816" s="215"/>
      <c r="F816" s="61"/>
      <c r="G816" s="61"/>
      <c r="H816" s="215"/>
    </row>
    <row r="817" spans="1:8" ht="15.75">
      <c r="A817" s="61"/>
      <c r="B817" s="61"/>
      <c r="C817" s="61"/>
      <c r="D817" s="61"/>
      <c r="E817" s="215"/>
      <c r="F817" s="61"/>
      <c r="G817" s="61"/>
      <c r="H817" s="215"/>
    </row>
    <row r="818" spans="1:8" ht="15.75">
      <c r="A818" s="61"/>
      <c r="B818" s="61"/>
      <c r="C818" s="61"/>
      <c r="D818" s="61"/>
      <c r="E818" s="215"/>
      <c r="F818" s="61"/>
      <c r="G818" s="61"/>
      <c r="H818" s="215"/>
    </row>
    <row r="819" spans="1:8" ht="15.75">
      <c r="A819" s="61"/>
      <c r="B819" s="61"/>
      <c r="C819" s="61"/>
      <c r="D819" s="61"/>
      <c r="E819" s="215"/>
      <c r="F819" s="61"/>
      <c r="G819" s="61"/>
      <c r="H819" s="215"/>
    </row>
    <row r="820" spans="1:8" ht="15.75">
      <c r="A820" s="61"/>
      <c r="B820" s="61"/>
      <c r="C820" s="61"/>
      <c r="D820" s="61"/>
      <c r="E820" s="215"/>
      <c r="F820" s="61"/>
      <c r="G820" s="61"/>
      <c r="H820" s="215"/>
    </row>
    <row r="821" spans="1:8" ht="15.75">
      <c r="A821" s="61"/>
      <c r="B821" s="61"/>
      <c r="C821" s="61"/>
      <c r="D821" s="61"/>
      <c r="E821" s="215"/>
      <c r="F821" s="61"/>
      <c r="G821" s="61"/>
      <c r="H821" s="215"/>
    </row>
    <row r="822" spans="1:8" ht="15.75">
      <c r="A822" s="61"/>
      <c r="B822" s="61"/>
      <c r="C822" s="61"/>
      <c r="D822" s="61"/>
      <c r="E822" s="215"/>
      <c r="F822" s="61"/>
      <c r="G822" s="61"/>
      <c r="H822" s="215"/>
    </row>
    <row r="823" spans="1:8" ht="15.75">
      <c r="A823" s="61"/>
      <c r="B823" s="61"/>
      <c r="C823" s="61"/>
      <c r="D823" s="61"/>
      <c r="E823" s="215"/>
      <c r="F823" s="61"/>
      <c r="G823" s="61"/>
      <c r="H823" s="215"/>
    </row>
    <row r="824" spans="1:8" ht="15.75">
      <c r="A824" s="61"/>
      <c r="B824" s="61"/>
      <c r="C824" s="61"/>
      <c r="D824" s="61"/>
      <c r="E824" s="215"/>
      <c r="F824" s="61"/>
      <c r="G824" s="61"/>
      <c r="H824" s="215"/>
    </row>
    <row r="825" spans="1:8" ht="15.75">
      <c r="A825" s="61"/>
      <c r="B825" s="61"/>
      <c r="C825" s="61"/>
      <c r="D825" s="61"/>
      <c r="E825" s="215"/>
      <c r="F825" s="61"/>
      <c r="G825" s="61"/>
      <c r="H825" s="215"/>
    </row>
    <row r="826" spans="1:8" ht="15.75">
      <c r="A826" s="61"/>
      <c r="B826" s="61"/>
      <c r="C826" s="61"/>
      <c r="D826" s="61"/>
      <c r="E826" s="215"/>
      <c r="F826" s="61"/>
      <c r="G826" s="61"/>
      <c r="H826" s="215"/>
    </row>
    <row r="827" spans="1:8" ht="15.75">
      <c r="A827" s="61"/>
      <c r="B827" s="61"/>
      <c r="C827" s="61"/>
      <c r="D827" s="61"/>
      <c r="E827" s="215"/>
      <c r="F827" s="61"/>
      <c r="G827" s="61"/>
      <c r="H827" s="215"/>
    </row>
    <row r="828" spans="1:8" ht="15.75">
      <c r="A828" s="61"/>
      <c r="B828" s="61"/>
      <c r="C828" s="61"/>
      <c r="D828" s="61"/>
      <c r="E828" s="215"/>
      <c r="F828" s="61"/>
      <c r="G828" s="61"/>
      <c r="H828" s="215"/>
    </row>
    <row r="829" spans="1:8" ht="15.75">
      <c r="A829" s="61"/>
      <c r="B829" s="61"/>
      <c r="C829" s="61"/>
      <c r="D829" s="61"/>
      <c r="E829" s="215"/>
      <c r="F829" s="61"/>
      <c r="G829" s="61"/>
      <c r="H829" s="215"/>
    </row>
    <row r="830" spans="1:8" ht="15.75">
      <c r="A830" s="61"/>
      <c r="B830" s="61"/>
      <c r="C830" s="61"/>
      <c r="D830" s="61"/>
      <c r="E830" s="215"/>
      <c r="F830" s="61"/>
      <c r="G830" s="61"/>
      <c r="H830" s="215"/>
    </row>
    <row r="831" spans="1:8" ht="15.75">
      <c r="A831" s="61"/>
      <c r="B831" s="61"/>
      <c r="C831" s="61"/>
      <c r="D831" s="61"/>
      <c r="E831" s="215"/>
      <c r="F831" s="61"/>
      <c r="G831" s="61"/>
      <c r="H831" s="215"/>
    </row>
    <row r="832" spans="1:8" ht="15.75">
      <c r="A832" s="61"/>
      <c r="B832" s="61"/>
      <c r="C832" s="61"/>
      <c r="D832" s="61"/>
      <c r="E832" s="215"/>
      <c r="F832" s="61"/>
      <c r="G832" s="61"/>
      <c r="H832" s="215"/>
    </row>
    <row r="833" spans="1:8" ht="15.75">
      <c r="A833" s="61"/>
      <c r="B833" s="61"/>
      <c r="C833" s="61"/>
      <c r="D833" s="61"/>
      <c r="E833" s="215"/>
      <c r="F833" s="61"/>
      <c r="G833" s="61"/>
      <c r="H833" s="215"/>
    </row>
    <row r="834" spans="1:8" ht="15.75">
      <c r="A834" s="61"/>
      <c r="B834" s="61"/>
      <c r="C834" s="61"/>
      <c r="D834" s="61"/>
      <c r="E834" s="215"/>
      <c r="F834" s="61"/>
      <c r="G834" s="61"/>
      <c r="H834" s="215"/>
    </row>
    <row r="835" spans="1:8" ht="15.75">
      <c r="A835" s="61"/>
      <c r="B835" s="61"/>
      <c r="C835" s="61"/>
      <c r="D835" s="61"/>
      <c r="E835" s="215"/>
      <c r="F835" s="61"/>
      <c r="G835" s="61"/>
      <c r="H835" s="215"/>
    </row>
    <row r="836" spans="1:8" ht="15.75">
      <c r="A836" s="61"/>
      <c r="B836" s="61"/>
      <c r="C836" s="61"/>
      <c r="D836" s="61"/>
      <c r="E836" s="215"/>
      <c r="F836" s="61"/>
      <c r="G836" s="61"/>
      <c r="H836" s="215"/>
    </row>
    <row r="837" spans="1:8" ht="15.75">
      <c r="A837" s="61"/>
      <c r="B837" s="61"/>
      <c r="C837" s="61"/>
      <c r="D837" s="61"/>
      <c r="E837" s="215"/>
      <c r="F837" s="61"/>
      <c r="G837" s="61"/>
      <c r="H837" s="215"/>
    </row>
    <row r="838" spans="1:8" ht="15.75">
      <c r="A838" s="61"/>
      <c r="B838" s="61"/>
      <c r="C838" s="61"/>
      <c r="D838" s="61"/>
      <c r="E838" s="215"/>
      <c r="F838" s="61"/>
      <c r="G838" s="61"/>
      <c r="H838" s="215"/>
    </row>
    <row r="839" spans="1:8" ht="15.75">
      <c r="A839" s="61"/>
      <c r="B839" s="61"/>
      <c r="C839" s="61"/>
      <c r="D839" s="61"/>
      <c r="E839" s="215"/>
      <c r="F839" s="61"/>
      <c r="G839" s="61"/>
      <c r="H839" s="215"/>
    </row>
    <row r="840" spans="1:8" ht="15.75">
      <c r="A840" s="61"/>
      <c r="B840" s="61"/>
      <c r="C840" s="61"/>
      <c r="D840" s="61"/>
      <c r="E840" s="215"/>
      <c r="F840" s="61"/>
      <c r="G840" s="61"/>
      <c r="H840" s="215"/>
    </row>
    <row r="841" spans="1:8" ht="15.75">
      <c r="A841" s="61"/>
      <c r="B841" s="61"/>
      <c r="C841" s="61"/>
      <c r="D841" s="61"/>
      <c r="E841" s="215"/>
      <c r="F841" s="61"/>
      <c r="G841" s="61"/>
      <c r="H841" s="215"/>
    </row>
    <row r="842" spans="1:8" ht="15.75">
      <c r="A842" s="61"/>
      <c r="B842" s="61"/>
      <c r="C842" s="61"/>
      <c r="D842" s="61"/>
      <c r="E842" s="215"/>
      <c r="F842" s="61"/>
      <c r="G842" s="61"/>
      <c r="H842" s="215"/>
    </row>
    <row r="843" spans="1:8" ht="15.75">
      <c r="A843" s="61"/>
      <c r="B843" s="61"/>
      <c r="C843" s="61"/>
      <c r="D843" s="61"/>
      <c r="E843" s="215"/>
      <c r="F843" s="61"/>
      <c r="G843" s="61"/>
      <c r="H843" s="215"/>
    </row>
    <row r="844" spans="1:8" ht="15.75">
      <c r="A844" s="61"/>
      <c r="B844" s="61"/>
      <c r="C844" s="61"/>
      <c r="D844" s="61"/>
      <c r="E844" s="215"/>
      <c r="F844" s="61"/>
      <c r="G844" s="61"/>
      <c r="H844" s="215"/>
    </row>
    <row r="845" spans="1:8" ht="15.75">
      <c r="A845" s="61"/>
      <c r="B845" s="61"/>
      <c r="C845" s="61"/>
      <c r="D845" s="61"/>
      <c r="E845" s="215"/>
      <c r="F845" s="61"/>
      <c r="G845" s="61"/>
      <c r="H845" s="215"/>
    </row>
    <row r="846" spans="1:8" ht="15.75">
      <c r="A846" s="61"/>
      <c r="B846" s="61"/>
      <c r="C846" s="61"/>
      <c r="D846" s="61"/>
      <c r="E846" s="215"/>
      <c r="F846" s="61"/>
      <c r="G846" s="61"/>
      <c r="H846" s="215"/>
    </row>
    <row r="847" spans="1:8" ht="15.75">
      <c r="A847" s="61"/>
      <c r="B847" s="61"/>
      <c r="C847" s="61"/>
      <c r="D847" s="61"/>
      <c r="E847" s="215"/>
      <c r="F847" s="61"/>
      <c r="G847" s="61"/>
      <c r="H847" s="215"/>
    </row>
    <row r="848" spans="1:8" ht="15.75">
      <c r="A848" s="61"/>
      <c r="B848" s="61"/>
      <c r="C848" s="61"/>
      <c r="D848" s="61"/>
      <c r="E848" s="215"/>
      <c r="F848" s="61"/>
      <c r="G848" s="61"/>
      <c r="H848" s="215"/>
    </row>
    <row r="849" spans="1:8" ht="15.75">
      <c r="A849" s="61"/>
      <c r="B849" s="61"/>
      <c r="C849" s="61"/>
      <c r="D849" s="61"/>
      <c r="E849" s="215"/>
      <c r="F849" s="61"/>
      <c r="G849" s="61"/>
      <c r="H849" s="215"/>
    </row>
    <row r="850" spans="1:8" ht="15.75">
      <c r="A850" s="61"/>
      <c r="B850" s="61"/>
      <c r="C850" s="61"/>
      <c r="D850" s="61"/>
      <c r="E850" s="215"/>
      <c r="F850" s="61"/>
      <c r="G850" s="61"/>
      <c r="H850" s="215"/>
    </row>
    <row r="851" spans="1:8" ht="15.75">
      <c r="A851" s="61"/>
      <c r="B851" s="61"/>
      <c r="C851" s="61"/>
      <c r="D851" s="61"/>
      <c r="E851" s="215"/>
      <c r="F851" s="61"/>
      <c r="G851" s="61"/>
      <c r="H851" s="215"/>
    </row>
    <row r="852" spans="1:8" ht="15.75">
      <c r="A852" s="61"/>
      <c r="B852" s="61"/>
      <c r="C852" s="61"/>
      <c r="D852" s="61"/>
      <c r="E852" s="215"/>
      <c r="F852" s="61"/>
      <c r="G852" s="61"/>
      <c r="H852" s="215"/>
    </row>
    <row r="853" spans="1:8" ht="15.75">
      <c r="A853" s="61"/>
      <c r="B853" s="61"/>
      <c r="C853" s="61"/>
      <c r="D853" s="61"/>
      <c r="E853" s="215"/>
      <c r="F853" s="61"/>
      <c r="G853" s="61"/>
      <c r="H853" s="215"/>
    </row>
    <row r="854" spans="1:8" ht="15.75">
      <c r="A854" s="61"/>
      <c r="B854" s="61"/>
      <c r="C854" s="61"/>
      <c r="D854" s="61"/>
      <c r="E854" s="215"/>
      <c r="F854" s="61"/>
      <c r="G854" s="61"/>
      <c r="H854" s="215"/>
    </row>
    <row r="855" spans="1:8" ht="15.75">
      <c r="A855" s="61"/>
      <c r="B855" s="61"/>
      <c r="C855" s="61"/>
      <c r="D855" s="61"/>
      <c r="E855" s="215"/>
      <c r="F855" s="61"/>
      <c r="G855" s="61"/>
      <c r="H855" s="215"/>
    </row>
    <row r="856" spans="1:8" ht="15.75">
      <c r="A856" s="61"/>
      <c r="B856" s="61"/>
      <c r="C856" s="61"/>
      <c r="D856" s="61"/>
      <c r="E856" s="215"/>
      <c r="F856" s="61"/>
      <c r="G856" s="61"/>
      <c r="H856" s="215"/>
    </row>
    <row r="857" spans="1:8" ht="15.75">
      <c r="A857" s="61"/>
      <c r="B857" s="61"/>
      <c r="C857" s="61"/>
      <c r="D857" s="61"/>
      <c r="E857" s="215"/>
      <c r="F857" s="61"/>
      <c r="G857" s="61"/>
      <c r="H857" s="215"/>
    </row>
    <row r="858" spans="1:8" ht="15.75">
      <c r="A858" s="61"/>
      <c r="B858" s="61"/>
      <c r="C858" s="61"/>
      <c r="D858" s="61"/>
      <c r="E858" s="215"/>
      <c r="F858" s="61"/>
      <c r="G858" s="61"/>
      <c r="H858" s="215"/>
    </row>
    <row r="859" spans="1:8" ht="15.75">
      <c r="A859" s="61"/>
      <c r="B859" s="61"/>
      <c r="C859" s="61"/>
      <c r="D859" s="61"/>
      <c r="E859" s="215"/>
      <c r="F859" s="61"/>
      <c r="G859" s="61"/>
      <c r="H859" s="215"/>
    </row>
    <row r="860" spans="1:8" ht="15.75">
      <c r="A860" s="61"/>
      <c r="B860" s="61"/>
      <c r="C860" s="61"/>
      <c r="D860" s="61"/>
      <c r="E860" s="215"/>
      <c r="F860" s="61"/>
      <c r="G860" s="61"/>
      <c r="H860" s="215"/>
    </row>
    <row r="861" spans="1:8" ht="15.75">
      <c r="A861" s="61"/>
      <c r="B861" s="61"/>
      <c r="C861" s="61"/>
      <c r="D861" s="61"/>
      <c r="E861" s="215"/>
      <c r="F861" s="61"/>
      <c r="G861" s="61"/>
      <c r="H861" s="215"/>
    </row>
    <row r="862" spans="1:8" ht="15.75">
      <c r="A862" s="61"/>
      <c r="B862" s="61"/>
      <c r="C862" s="61"/>
      <c r="D862" s="61"/>
      <c r="E862" s="215"/>
      <c r="F862" s="61"/>
      <c r="G862" s="61"/>
      <c r="H862" s="215"/>
    </row>
    <row r="863" spans="1:8" ht="15.75">
      <c r="A863" s="61"/>
      <c r="B863" s="61"/>
      <c r="C863" s="61"/>
      <c r="D863" s="61"/>
      <c r="E863" s="215"/>
      <c r="F863" s="61"/>
      <c r="G863" s="61"/>
      <c r="H863" s="215"/>
    </row>
    <row r="864" spans="1:8" ht="15.75">
      <c r="A864" s="61"/>
      <c r="B864" s="61"/>
      <c r="C864" s="61"/>
      <c r="D864" s="61"/>
      <c r="E864" s="215"/>
      <c r="F864" s="61"/>
      <c r="G864" s="61"/>
      <c r="H864" s="215"/>
    </row>
    <row r="865" spans="1:8" ht="15.75">
      <c r="A865" s="61"/>
      <c r="B865" s="61"/>
      <c r="C865" s="61"/>
      <c r="D865" s="61"/>
      <c r="E865" s="215"/>
      <c r="F865" s="61"/>
      <c r="G865" s="61"/>
      <c r="H865" s="215"/>
    </row>
    <row r="866" spans="1:8" ht="15.75">
      <c r="A866" s="61"/>
      <c r="B866" s="61"/>
      <c r="C866" s="61"/>
      <c r="D866" s="61"/>
      <c r="E866" s="215"/>
      <c r="F866" s="61"/>
      <c r="G866" s="61"/>
      <c r="H866" s="215"/>
    </row>
    <row r="867" spans="1:8" ht="15.75">
      <c r="A867" s="61"/>
      <c r="B867" s="61"/>
      <c r="C867" s="61"/>
      <c r="D867" s="61"/>
      <c r="E867" s="215"/>
      <c r="F867" s="61"/>
      <c r="G867" s="61"/>
      <c r="H867" s="215"/>
    </row>
    <row r="868" spans="1:8" ht="15.75">
      <c r="A868" s="61"/>
      <c r="B868" s="61"/>
      <c r="C868" s="61"/>
      <c r="D868" s="61"/>
      <c r="E868" s="215"/>
      <c r="F868" s="61"/>
      <c r="G868" s="61"/>
      <c r="H868" s="215"/>
    </row>
    <row r="869" spans="1:8" ht="15.75">
      <c r="A869" s="61"/>
      <c r="B869" s="61"/>
      <c r="C869" s="61"/>
      <c r="D869" s="61"/>
      <c r="E869" s="215"/>
      <c r="F869" s="61"/>
      <c r="G869" s="61"/>
      <c r="H869" s="215"/>
    </row>
    <row r="870" spans="1:8" ht="15.75">
      <c r="A870" s="61"/>
      <c r="B870" s="61"/>
      <c r="C870" s="61"/>
      <c r="D870" s="61"/>
      <c r="E870" s="215"/>
      <c r="F870" s="61"/>
      <c r="G870" s="61"/>
      <c r="H870" s="215"/>
    </row>
    <row r="871" spans="1:8" ht="15.75">
      <c r="A871" s="61"/>
      <c r="B871" s="61"/>
      <c r="C871" s="61"/>
      <c r="D871" s="61"/>
      <c r="E871" s="215"/>
      <c r="F871" s="61"/>
      <c r="G871" s="61"/>
      <c r="H871" s="215"/>
    </row>
    <row r="872" spans="1:8" ht="15.75">
      <c r="A872" s="61"/>
      <c r="B872" s="61"/>
      <c r="C872" s="61"/>
      <c r="D872" s="61"/>
      <c r="E872" s="215"/>
      <c r="F872" s="61"/>
      <c r="G872" s="61"/>
      <c r="H872" s="215"/>
    </row>
    <row r="873" spans="1:8" ht="15.75">
      <c r="A873" s="61"/>
      <c r="B873" s="61"/>
      <c r="C873" s="61"/>
      <c r="D873" s="61"/>
      <c r="E873" s="215"/>
      <c r="F873" s="61"/>
      <c r="G873" s="61"/>
      <c r="H873" s="215"/>
    </row>
    <row r="874" spans="1:8" ht="15.75">
      <c r="A874" s="61"/>
      <c r="B874" s="61"/>
      <c r="C874" s="61"/>
      <c r="D874" s="61"/>
      <c r="E874" s="215"/>
      <c r="F874" s="61"/>
      <c r="G874" s="61"/>
      <c r="H874" s="215"/>
    </row>
    <row r="875" spans="1:8" ht="15.75">
      <c r="A875" s="61"/>
      <c r="B875" s="61"/>
      <c r="C875" s="61"/>
      <c r="D875" s="61"/>
      <c r="E875" s="215"/>
      <c r="F875" s="61"/>
      <c r="G875" s="61"/>
      <c r="H875" s="215"/>
    </row>
    <row r="876" spans="1:8" ht="15.75">
      <c r="A876" s="61"/>
      <c r="B876" s="61"/>
      <c r="C876" s="61"/>
      <c r="D876" s="61"/>
      <c r="E876" s="215"/>
      <c r="F876" s="61"/>
      <c r="G876" s="61"/>
      <c r="H876" s="215"/>
    </row>
    <row r="877" spans="1:8" ht="15.75">
      <c r="A877" s="61"/>
      <c r="B877" s="61"/>
      <c r="C877" s="61"/>
      <c r="D877" s="61"/>
      <c r="E877" s="215"/>
      <c r="F877" s="61"/>
      <c r="G877" s="61"/>
      <c r="H877" s="215"/>
    </row>
    <row r="878" spans="1:8" ht="15.75">
      <c r="A878" s="61"/>
      <c r="B878" s="61"/>
      <c r="C878" s="61"/>
      <c r="D878" s="61"/>
      <c r="E878" s="215"/>
      <c r="F878" s="61"/>
      <c r="G878" s="61"/>
      <c r="H878" s="215"/>
    </row>
    <row r="879" spans="1:8" ht="15.75">
      <c r="A879" s="61"/>
      <c r="B879" s="61"/>
      <c r="C879" s="61"/>
      <c r="D879" s="61"/>
      <c r="E879" s="215"/>
      <c r="F879" s="61"/>
      <c r="G879" s="61"/>
      <c r="H879" s="215"/>
    </row>
    <row r="880" spans="1:8" ht="15.75">
      <c r="A880" s="61"/>
      <c r="B880" s="61"/>
      <c r="C880" s="61"/>
      <c r="D880" s="61"/>
      <c r="E880" s="215"/>
      <c r="F880" s="61"/>
      <c r="G880" s="61"/>
      <c r="H880" s="215"/>
    </row>
    <row r="881" spans="1:8" ht="15.75">
      <c r="A881" s="61"/>
      <c r="B881" s="61"/>
      <c r="C881" s="61"/>
      <c r="D881" s="61"/>
      <c r="E881" s="215"/>
      <c r="F881" s="61"/>
      <c r="G881" s="61"/>
      <c r="H881" s="215"/>
    </row>
    <row r="882" spans="1:8" ht="15.75">
      <c r="A882" s="61"/>
      <c r="B882" s="61"/>
      <c r="C882" s="61"/>
      <c r="D882" s="61"/>
      <c r="E882" s="215"/>
      <c r="F882" s="61"/>
      <c r="G882" s="61"/>
      <c r="H882" s="215"/>
    </row>
    <row r="883" spans="1:8" ht="15.75">
      <c r="A883" s="61"/>
      <c r="B883" s="61"/>
      <c r="C883" s="61"/>
      <c r="D883" s="61"/>
      <c r="E883" s="215"/>
      <c r="F883" s="61"/>
      <c r="G883" s="61"/>
      <c r="H883" s="215"/>
    </row>
    <row r="884" spans="1:8" ht="15.75">
      <c r="A884" s="61"/>
      <c r="B884" s="61"/>
      <c r="C884" s="61"/>
      <c r="D884" s="61"/>
      <c r="E884" s="215"/>
      <c r="F884" s="61"/>
      <c r="G884" s="61"/>
      <c r="H884" s="215"/>
    </row>
    <row r="885" spans="1:8" ht="15.75">
      <c r="A885" s="61"/>
      <c r="B885" s="61"/>
      <c r="C885" s="61"/>
      <c r="D885" s="61"/>
      <c r="E885" s="215"/>
      <c r="F885" s="61"/>
      <c r="G885" s="61"/>
      <c r="H885" s="215"/>
    </row>
    <row r="886" spans="1:8" ht="15.75">
      <c r="A886" s="61"/>
      <c r="B886" s="61"/>
      <c r="C886" s="61"/>
      <c r="D886" s="61"/>
      <c r="E886" s="215"/>
      <c r="F886" s="61"/>
      <c r="G886" s="61"/>
      <c r="H886" s="215"/>
    </row>
    <row r="887" spans="1:8" ht="15.75">
      <c r="A887" s="61"/>
      <c r="B887" s="61"/>
      <c r="C887" s="61"/>
      <c r="D887" s="61"/>
      <c r="E887" s="215"/>
      <c r="F887" s="61"/>
      <c r="G887" s="61"/>
      <c r="H887" s="215"/>
    </row>
    <row r="888" spans="1:8" ht="15.75">
      <c r="A888" s="61"/>
      <c r="B888" s="61"/>
      <c r="C888" s="61"/>
      <c r="D888" s="61"/>
      <c r="E888" s="215"/>
      <c r="F888" s="61"/>
      <c r="G888" s="61"/>
      <c r="H888" s="215"/>
    </row>
    <row r="889" spans="1:8" ht="15.75">
      <c r="A889" s="61"/>
      <c r="B889" s="61"/>
      <c r="C889" s="61"/>
      <c r="D889" s="61"/>
      <c r="E889" s="215"/>
      <c r="F889" s="61"/>
      <c r="G889" s="61"/>
      <c r="H889" s="215"/>
    </row>
    <row r="890" spans="1:8" ht="15.75">
      <c r="A890" s="61"/>
      <c r="B890" s="61"/>
      <c r="C890" s="61"/>
      <c r="D890" s="61"/>
      <c r="E890" s="215"/>
      <c r="F890" s="61"/>
      <c r="G890" s="61"/>
      <c r="H890" s="215"/>
    </row>
    <row r="891" spans="1:8" ht="15.75">
      <c r="A891" s="61"/>
      <c r="B891" s="61"/>
      <c r="C891" s="61"/>
      <c r="D891" s="61"/>
      <c r="E891" s="215"/>
      <c r="F891" s="61"/>
      <c r="G891" s="61"/>
      <c r="H891" s="215"/>
    </row>
    <row r="892" spans="1:8" ht="15.75">
      <c r="A892" s="61"/>
      <c r="B892" s="61"/>
      <c r="C892" s="61"/>
      <c r="D892" s="61"/>
      <c r="E892" s="215"/>
      <c r="F892" s="61"/>
      <c r="G892" s="61"/>
      <c r="H892" s="215"/>
    </row>
    <row r="893" spans="1:8" ht="15.75">
      <c r="A893" s="61"/>
      <c r="B893" s="61"/>
      <c r="C893" s="61"/>
      <c r="D893" s="61"/>
      <c r="E893" s="215"/>
      <c r="F893" s="61"/>
      <c r="G893" s="61"/>
      <c r="H893" s="215"/>
    </row>
    <row r="894" spans="1:8" ht="15.75">
      <c r="A894" s="61"/>
      <c r="B894" s="61"/>
      <c r="C894" s="61"/>
      <c r="D894" s="61"/>
      <c r="E894" s="215"/>
      <c r="F894" s="61"/>
      <c r="G894" s="61"/>
      <c r="H894" s="215"/>
    </row>
    <row r="895" spans="1:8" ht="15.75">
      <c r="A895" s="61"/>
      <c r="B895" s="61"/>
      <c r="C895" s="61"/>
      <c r="D895" s="61"/>
      <c r="E895" s="215"/>
      <c r="F895" s="61"/>
      <c r="G895" s="61"/>
      <c r="H895" s="215"/>
    </row>
    <row r="896" spans="1:8" ht="15.75">
      <c r="A896" s="61"/>
      <c r="B896" s="61"/>
      <c r="C896" s="61"/>
      <c r="D896" s="61"/>
      <c r="E896" s="215"/>
      <c r="F896" s="61"/>
      <c r="G896" s="61"/>
      <c r="H896" s="215"/>
    </row>
    <row r="897" spans="1:8" ht="15.75">
      <c r="A897" s="61"/>
      <c r="B897" s="61"/>
      <c r="C897" s="61"/>
      <c r="D897" s="61"/>
      <c r="E897" s="215"/>
      <c r="F897" s="61"/>
      <c r="G897" s="61"/>
      <c r="H897" s="215"/>
    </row>
    <row r="898" spans="1:8" ht="15.75">
      <c r="A898" s="61"/>
      <c r="B898" s="61"/>
      <c r="C898" s="61"/>
      <c r="D898" s="61"/>
      <c r="E898" s="215"/>
      <c r="F898" s="61"/>
      <c r="G898" s="61"/>
      <c r="H898" s="215"/>
    </row>
    <row r="899" spans="1:8" ht="15.75">
      <c r="A899" s="61"/>
      <c r="B899" s="61"/>
      <c r="C899" s="61"/>
      <c r="D899" s="61"/>
      <c r="E899" s="215"/>
      <c r="F899" s="61"/>
      <c r="G899" s="61"/>
      <c r="H899" s="215"/>
    </row>
    <row r="900" spans="1:8" ht="15.75">
      <c r="A900" s="61"/>
      <c r="B900" s="61"/>
      <c r="C900" s="61"/>
      <c r="D900" s="61"/>
      <c r="E900" s="215"/>
      <c r="F900" s="61"/>
      <c r="G900" s="61"/>
      <c r="H900" s="215"/>
    </row>
    <row r="901" spans="1:8" ht="15.75">
      <c r="A901" s="61"/>
      <c r="B901" s="61"/>
      <c r="C901" s="61"/>
      <c r="D901" s="61"/>
      <c r="E901" s="215"/>
      <c r="F901" s="61"/>
      <c r="G901" s="61"/>
      <c r="H901" s="215"/>
    </row>
    <row r="902" spans="1:8" ht="15.75">
      <c r="A902" s="61"/>
      <c r="B902" s="61"/>
      <c r="C902" s="61"/>
      <c r="D902" s="61"/>
      <c r="E902" s="215"/>
      <c r="F902" s="61"/>
      <c r="G902" s="61"/>
      <c r="H902" s="215"/>
    </row>
    <row r="903" spans="1:8" ht="15.75">
      <c r="A903" s="61"/>
      <c r="B903" s="61"/>
      <c r="C903" s="61"/>
      <c r="D903" s="61"/>
      <c r="E903" s="215"/>
      <c r="F903" s="61"/>
      <c r="G903" s="61"/>
      <c r="H903" s="215"/>
    </row>
    <row r="904" spans="1:8" ht="15.75">
      <c r="A904" s="61"/>
      <c r="B904" s="61"/>
      <c r="C904" s="61"/>
      <c r="D904" s="61"/>
      <c r="E904" s="215"/>
      <c r="F904" s="61"/>
      <c r="G904" s="61"/>
      <c r="H904" s="215"/>
    </row>
    <row r="905" spans="1:8" ht="15.75">
      <c r="A905" s="61"/>
      <c r="B905" s="61"/>
      <c r="C905" s="61"/>
      <c r="D905" s="61"/>
      <c r="E905" s="215"/>
      <c r="F905" s="61"/>
      <c r="G905" s="61"/>
      <c r="H905" s="215"/>
    </row>
    <row r="906" spans="1:8" ht="15.75">
      <c r="A906" s="61"/>
      <c r="B906" s="61"/>
      <c r="C906" s="61"/>
      <c r="D906" s="61"/>
      <c r="E906" s="215"/>
      <c r="F906" s="61"/>
      <c r="G906" s="61"/>
      <c r="H906" s="215"/>
    </row>
    <row r="907" spans="1:8" ht="15.75">
      <c r="A907" s="61"/>
      <c r="B907" s="61"/>
      <c r="C907" s="61"/>
      <c r="D907" s="61"/>
      <c r="E907" s="215"/>
      <c r="F907" s="61"/>
      <c r="G907" s="61"/>
      <c r="H907" s="215"/>
    </row>
    <row r="908" spans="1:8" ht="15.75">
      <c r="A908" s="61"/>
      <c r="B908" s="61"/>
      <c r="C908" s="61"/>
      <c r="D908" s="61"/>
      <c r="E908" s="215"/>
      <c r="F908" s="61"/>
      <c r="G908" s="61"/>
      <c r="H908" s="215"/>
    </row>
    <row r="909" spans="1:8" ht="15.75">
      <c r="A909" s="61"/>
      <c r="B909" s="61"/>
      <c r="C909" s="61"/>
      <c r="D909" s="61"/>
      <c r="E909" s="215"/>
      <c r="F909" s="61"/>
      <c r="G909" s="61"/>
      <c r="H909" s="215"/>
    </row>
    <row r="910" spans="1:8" ht="15.75">
      <c r="A910" s="61"/>
      <c r="B910" s="61"/>
      <c r="C910" s="61"/>
      <c r="D910" s="61"/>
      <c r="E910" s="215"/>
      <c r="F910" s="61"/>
      <c r="G910" s="61"/>
      <c r="H910" s="215"/>
    </row>
    <row r="911" spans="1:8" ht="15.75">
      <c r="A911" s="61"/>
      <c r="B911" s="61"/>
      <c r="C911" s="61"/>
      <c r="D911" s="61"/>
      <c r="E911" s="215"/>
      <c r="F911" s="61"/>
      <c r="G911" s="61"/>
      <c r="H911" s="215"/>
    </row>
    <row r="912" spans="1:8" ht="15.75">
      <c r="A912" s="61"/>
      <c r="B912" s="61"/>
      <c r="C912" s="61"/>
      <c r="D912" s="61"/>
      <c r="E912" s="215"/>
      <c r="F912" s="61"/>
      <c r="G912" s="61"/>
      <c r="H912" s="215"/>
    </row>
    <row r="913" spans="1:8" ht="15.75">
      <c r="A913" s="61"/>
      <c r="B913" s="61"/>
      <c r="C913" s="61"/>
      <c r="D913" s="61"/>
      <c r="E913" s="215"/>
      <c r="F913" s="61"/>
      <c r="G913" s="61"/>
      <c r="H913" s="215"/>
    </row>
    <row r="914" spans="1:8" ht="15.75">
      <c r="A914" s="61"/>
      <c r="B914" s="61"/>
      <c r="C914" s="61"/>
      <c r="D914" s="61"/>
      <c r="E914" s="215"/>
      <c r="F914" s="61"/>
      <c r="G914" s="61"/>
      <c r="H914" s="215"/>
    </row>
    <row r="915" spans="1:8" ht="15.75">
      <c r="A915" s="61"/>
      <c r="B915" s="61"/>
      <c r="C915" s="61"/>
      <c r="D915" s="61"/>
      <c r="E915" s="215"/>
      <c r="F915" s="61"/>
      <c r="G915" s="61"/>
      <c r="H915" s="215"/>
    </row>
    <row r="916" spans="1:8" ht="15.75">
      <c r="A916" s="61"/>
      <c r="B916" s="61"/>
      <c r="C916" s="61"/>
      <c r="D916" s="61"/>
      <c r="E916" s="215"/>
      <c r="F916" s="61"/>
      <c r="G916" s="61"/>
      <c r="H916" s="215"/>
    </row>
    <row r="917" spans="1:8" ht="15.75">
      <c r="A917" s="61"/>
      <c r="B917" s="61"/>
      <c r="C917" s="61"/>
      <c r="D917" s="61"/>
      <c r="E917" s="215"/>
      <c r="F917" s="61"/>
      <c r="G917" s="61"/>
      <c r="H917" s="215"/>
    </row>
    <row r="918" spans="1:8" ht="15.75">
      <c r="A918" s="61"/>
      <c r="B918" s="61"/>
      <c r="C918" s="61"/>
      <c r="D918" s="61"/>
      <c r="E918" s="215"/>
      <c r="F918" s="61"/>
      <c r="G918" s="61"/>
      <c r="H918" s="215"/>
    </row>
    <row r="919" spans="1:8" ht="15.75">
      <c r="A919" s="61"/>
      <c r="B919" s="61"/>
      <c r="C919" s="61"/>
      <c r="D919" s="61"/>
      <c r="E919" s="215"/>
      <c r="F919" s="61"/>
      <c r="G919" s="61"/>
      <c r="H919" s="215"/>
    </row>
    <row r="920" spans="1:8" ht="15.75">
      <c r="A920" s="61"/>
      <c r="B920" s="61"/>
      <c r="C920" s="61"/>
      <c r="D920" s="61"/>
      <c r="E920" s="215"/>
      <c r="F920" s="61"/>
      <c r="G920" s="61"/>
      <c r="H920" s="215"/>
    </row>
    <row r="921" spans="1:8" ht="15.75">
      <c r="A921" s="61"/>
      <c r="B921" s="61"/>
      <c r="C921" s="61"/>
      <c r="D921" s="61"/>
      <c r="E921" s="215"/>
      <c r="F921" s="61"/>
      <c r="G921" s="61"/>
      <c r="H921" s="215"/>
    </row>
    <row r="922" spans="1:8" ht="15.75">
      <c r="A922" s="61"/>
      <c r="B922" s="61"/>
      <c r="C922" s="61"/>
      <c r="D922" s="61"/>
      <c r="E922" s="215"/>
      <c r="F922" s="61"/>
      <c r="G922" s="61"/>
      <c r="H922" s="215"/>
    </row>
    <row r="923" spans="1:8" ht="15.75">
      <c r="A923" s="61"/>
      <c r="B923" s="61"/>
      <c r="C923" s="61"/>
      <c r="D923" s="61"/>
      <c r="E923" s="215"/>
      <c r="F923" s="61"/>
      <c r="G923" s="61"/>
      <c r="H923" s="215"/>
    </row>
    <row r="924" spans="1:8" ht="15.75">
      <c r="A924" s="61"/>
      <c r="B924" s="61"/>
      <c r="C924" s="61"/>
      <c r="D924" s="61"/>
      <c r="E924" s="215"/>
      <c r="F924" s="61"/>
      <c r="G924" s="61"/>
      <c r="H924" s="215"/>
    </row>
    <row r="925" spans="1:8" ht="15.75">
      <c r="A925" s="61"/>
      <c r="B925" s="61"/>
      <c r="C925" s="61"/>
      <c r="D925" s="61"/>
      <c r="E925" s="215"/>
      <c r="F925" s="61"/>
      <c r="G925" s="61"/>
      <c r="H925" s="215"/>
    </row>
    <row r="926" spans="1:8" ht="15.75">
      <c r="A926" s="61"/>
      <c r="B926" s="61"/>
      <c r="C926" s="61"/>
      <c r="D926" s="61"/>
      <c r="E926" s="215"/>
      <c r="F926" s="61"/>
      <c r="G926" s="61"/>
      <c r="H926" s="215"/>
    </row>
    <row r="927" spans="1:8" ht="15.75">
      <c r="A927" s="61"/>
      <c r="B927" s="61"/>
      <c r="C927" s="61"/>
      <c r="D927" s="61"/>
      <c r="E927" s="215"/>
      <c r="F927" s="61"/>
      <c r="G927" s="61"/>
      <c r="H927" s="215"/>
    </row>
    <row r="928" spans="1:8" ht="15.75">
      <c r="A928" s="61"/>
      <c r="B928" s="61"/>
      <c r="C928" s="61"/>
      <c r="D928" s="61"/>
      <c r="E928" s="215"/>
      <c r="F928" s="61"/>
      <c r="G928" s="61"/>
      <c r="H928" s="215"/>
    </row>
    <row r="929" spans="1:8" ht="15.75">
      <c r="A929" s="61"/>
      <c r="B929" s="61"/>
      <c r="C929" s="61"/>
      <c r="D929" s="61"/>
      <c r="E929" s="215"/>
      <c r="F929" s="61"/>
      <c r="G929" s="61"/>
      <c r="H929" s="215"/>
    </row>
    <row r="930" spans="1:8" ht="15.75">
      <c r="A930" s="61"/>
      <c r="B930" s="61"/>
      <c r="C930" s="61"/>
      <c r="D930" s="61"/>
      <c r="E930" s="215"/>
      <c r="F930" s="61"/>
      <c r="G930" s="61"/>
      <c r="H930" s="215"/>
    </row>
    <row r="931" spans="1:8" ht="15.75">
      <c r="A931" s="61"/>
      <c r="B931" s="61"/>
      <c r="C931" s="61"/>
      <c r="D931" s="61"/>
      <c r="E931" s="215"/>
      <c r="F931" s="61"/>
      <c r="G931" s="61"/>
      <c r="H931" s="215"/>
    </row>
    <row r="932" spans="1:8" ht="15.75">
      <c r="A932" s="61"/>
      <c r="B932" s="61"/>
      <c r="C932" s="61"/>
      <c r="D932" s="61"/>
      <c r="E932" s="215"/>
      <c r="F932" s="61"/>
      <c r="G932" s="61"/>
      <c r="H932" s="215"/>
    </row>
    <row r="933" spans="1:8" ht="15.75">
      <c r="A933" s="61"/>
      <c r="B933" s="61"/>
      <c r="C933" s="61"/>
      <c r="D933" s="61"/>
      <c r="E933" s="215"/>
      <c r="F933" s="61"/>
      <c r="G933" s="61"/>
      <c r="H933" s="215"/>
    </row>
    <row r="934" spans="1:8" ht="15.75">
      <c r="A934" s="61"/>
      <c r="B934" s="61"/>
      <c r="C934" s="61"/>
      <c r="D934" s="61"/>
      <c r="E934" s="215"/>
      <c r="F934" s="61"/>
      <c r="G934" s="61"/>
      <c r="H934" s="215"/>
    </row>
    <row r="935" spans="1:8" ht="15.75">
      <c r="A935" s="61"/>
      <c r="B935" s="61"/>
      <c r="C935" s="61"/>
      <c r="D935" s="61"/>
      <c r="E935" s="215"/>
      <c r="F935" s="61"/>
      <c r="G935" s="61"/>
      <c r="H935" s="215"/>
    </row>
    <row r="936" spans="1:8" ht="15.75">
      <c r="A936" s="61"/>
      <c r="B936" s="61"/>
      <c r="C936" s="61"/>
      <c r="D936" s="61"/>
      <c r="E936" s="215"/>
      <c r="F936" s="61"/>
      <c r="G936" s="61"/>
      <c r="H936" s="215"/>
    </row>
    <row r="937" spans="1:8" ht="15.75">
      <c r="A937" s="61"/>
      <c r="B937" s="61"/>
      <c r="C937" s="61"/>
      <c r="D937" s="61"/>
      <c r="E937" s="215"/>
      <c r="F937" s="61"/>
      <c r="G937" s="61"/>
      <c r="H937" s="215"/>
    </row>
    <row r="938" spans="1:8" ht="15.75">
      <c r="A938" s="61"/>
      <c r="B938" s="61"/>
      <c r="C938" s="61"/>
      <c r="D938" s="61"/>
      <c r="E938" s="215"/>
      <c r="F938" s="61"/>
      <c r="G938" s="61"/>
      <c r="H938" s="215"/>
    </row>
    <row r="939" spans="1:8" ht="15.75">
      <c r="A939" s="61"/>
      <c r="B939" s="61"/>
      <c r="C939" s="61"/>
      <c r="D939" s="61"/>
      <c r="E939" s="215"/>
      <c r="F939" s="61"/>
      <c r="G939" s="61"/>
      <c r="H939" s="215"/>
    </row>
    <row r="940" spans="1:8" ht="15.75">
      <c r="A940" s="61"/>
      <c r="B940" s="61"/>
      <c r="C940" s="61"/>
      <c r="D940" s="61"/>
      <c r="E940" s="215"/>
      <c r="F940" s="61"/>
      <c r="G940" s="61"/>
      <c r="H940" s="215"/>
    </row>
    <row r="941" spans="1:8" ht="15.75">
      <c r="A941" s="61"/>
      <c r="B941" s="61"/>
      <c r="C941" s="61"/>
      <c r="D941" s="61"/>
      <c r="E941" s="215"/>
      <c r="F941" s="61"/>
      <c r="G941" s="61"/>
      <c r="H941" s="215"/>
    </row>
    <row r="942" spans="1:8" ht="15.75">
      <c r="A942" s="61"/>
      <c r="B942" s="61"/>
      <c r="C942" s="61"/>
      <c r="D942" s="61"/>
      <c r="E942" s="215"/>
      <c r="F942" s="61"/>
      <c r="G942" s="61"/>
      <c r="H942" s="215"/>
    </row>
    <row r="943" spans="1:8" ht="15.75">
      <c r="A943" s="61"/>
      <c r="B943" s="61"/>
      <c r="C943" s="61"/>
      <c r="D943" s="61"/>
      <c r="E943" s="215"/>
      <c r="F943" s="61"/>
      <c r="G943" s="61"/>
      <c r="H943" s="215"/>
    </row>
    <row r="944" spans="1:8" ht="15.75">
      <c r="A944" s="61"/>
      <c r="B944" s="61"/>
      <c r="C944" s="61"/>
      <c r="D944" s="61"/>
      <c r="E944" s="215"/>
      <c r="F944" s="61"/>
      <c r="G944" s="61"/>
      <c r="H944" s="215"/>
    </row>
    <row r="945" spans="1:8" ht="15.75">
      <c r="A945" s="61"/>
      <c r="B945" s="61"/>
      <c r="C945" s="61"/>
      <c r="D945" s="61"/>
      <c r="E945" s="215"/>
      <c r="F945" s="61"/>
      <c r="G945" s="61"/>
      <c r="H945" s="215"/>
    </row>
    <row r="946" spans="1:8" ht="15.75">
      <c r="A946" s="61"/>
      <c r="B946" s="61"/>
      <c r="C946" s="61"/>
      <c r="D946" s="61"/>
      <c r="E946" s="215"/>
      <c r="F946" s="61"/>
      <c r="G946" s="61"/>
      <c r="H946" s="215"/>
    </row>
    <row r="947" spans="1:8" ht="15.75">
      <c r="A947" s="61"/>
      <c r="B947" s="61"/>
      <c r="C947" s="61"/>
      <c r="D947" s="61"/>
      <c r="E947" s="215"/>
      <c r="F947" s="61"/>
      <c r="G947" s="61"/>
      <c r="H947" s="215"/>
    </row>
    <row r="948" spans="1:8" ht="15.75">
      <c r="A948" s="61"/>
      <c r="B948" s="61"/>
      <c r="C948" s="61"/>
      <c r="D948" s="61"/>
      <c r="E948" s="215"/>
      <c r="F948" s="61"/>
      <c r="G948" s="61"/>
      <c r="H948" s="215"/>
    </row>
    <row r="949" spans="1:8" ht="15.75">
      <c r="A949" s="61"/>
      <c r="B949" s="61"/>
      <c r="C949" s="61"/>
      <c r="D949" s="61"/>
      <c r="E949" s="215"/>
      <c r="F949" s="61"/>
      <c r="G949" s="61"/>
      <c r="H949" s="215"/>
    </row>
    <row r="950" spans="1:8" ht="15.75">
      <c r="A950" s="61"/>
      <c r="B950" s="61"/>
      <c r="C950" s="61"/>
      <c r="D950" s="61"/>
      <c r="E950" s="215"/>
      <c r="F950" s="61"/>
      <c r="G950" s="61"/>
      <c r="H950" s="215"/>
    </row>
    <row r="951" spans="1:8" ht="15.75">
      <c r="A951" s="61"/>
      <c r="B951" s="61"/>
      <c r="C951" s="61"/>
      <c r="D951" s="61"/>
      <c r="E951" s="215"/>
      <c r="F951" s="61"/>
      <c r="G951" s="61"/>
      <c r="H951" s="215"/>
    </row>
    <row r="952" spans="1:8" ht="15.75">
      <c r="A952" s="61"/>
      <c r="B952" s="61"/>
      <c r="C952" s="61"/>
      <c r="D952" s="61"/>
      <c r="E952" s="215"/>
      <c r="F952" s="61"/>
      <c r="G952" s="61"/>
      <c r="H952" s="215"/>
    </row>
    <row r="953" spans="1:8" ht="15.75">
      <c r="A953" s="61"/>
      <c r="B953" s="61"/>
      <c r="C953" s="61"/>
      <c r="D953" s="61"/>
      <c r="E953" s="215"/>
      <c r="F953" s="61"/>
      <c r="G953" s="61"/>
      <c r="H953" s="215"/>
    </row>
    <row r="954" spans="1:8" ht="15.75">
      <c r="A954" s="61"/>
      <c r="B954" s="61"/>
      <c r="C954" s="61"/>
      <c r="D954" s="61"/>
      <c r="E954" s="215"/>
      <c r="F954" s="61"/>
      <c r="G954" s="61"/>
      <c r="H954" s="215"/>
    </row>
    <row r="955" spans="1:8" ht="15.75">
      <c r="A955" s="61"/>
      <c r="B955" s="61"/>
      <c r="C955" s="61"/>
      <c r="D955" s="61"/>
      <c r="E955" s="215"/>
      <c r="F955" s="61"/>
      <c r="G955" s="61"/>
      <c r="H955" s="215"/>
    </row>
    <row r="956" spans="1:8" ht="15.75">
      <c r="A956" s="61"/>
      <c r="B956" s="61"/>
      <c r="C956" s="61"/>
      <c r="D956" s="61"/>
      <c r="E956" s="215"/>
      <c r="F956" s="61"/>
      <c r="G956" s="61"/>
      <c r="H956" s="215"/>
    </row>
    <row r="957" spans="1:8" ht="15.75">
      <c r="A957" s="61"/>
      <c r="B957" s="61"/>
      <c r="C957" s="61"/>
      <c r="D957" s="61"/>
      <c r="E957" s="215"/>
      <c r="F957" s="61"/>
      <c r="G957" s="61"/>
      <c r="H957" s="215"/>
    </row>
    <row r="958" spans="1:8" ht="15.75">
      <c r="A958" s="61"/>
      <c r="B958" s="61"/>
      <c r="C958" s="61"/>
      <c r="D958" s="61"/>
      <c r="E958" s="215"/>
      <c r="F958" s="61"/>
      <c r="G958" s="61"/>
      <c r="H958" s="215"/>
    </row>
    <row r="959" spans="1:8" ht="15.75">
      <c r="A959" s="61"/>
      <c r="B959" s="61"/>
      <c r="C959" s="61"/>
      <c r="D959" s="61"/>
      <c r="E959" s="215"/>
      <c r="F959" s="61"/>
      <c r="G959" s="61"/>
      <c r="H959" s="215"/>
    </row>
    <row r="960" spans="1:8" ht="15.75">
      <c r="A960" s="61"/>
      <c r="B960" s="61"/>
      <c r="C960" s="61"/>
      <c r="D960" s="61"/>
      <c r="E960" s="215"/>
      <c r="F960" s="61"/>
      <c r="G960" s="61"/>
      <c r="H960" s="215"/>
    </row>
    <row r="961" spans="1:8" ht="15.75">
      <c r="A961" s="61"/>
      <c r="B961" s="61"/>
      <c r="C961" s="61"/>
      <c r="D961" s="61"/>
      <c r="E961" s="215"/>
      <c r="F961" s="61"/>
      <c r="G961" s="61"/>
      <c r="H961" s="215"/>
    </row>
    <row r="962" spans="1:8" ht="15.75">
      <c r="A962" s="61"/>
      <c r="B962" s="61"/>
      <c r="C962" s="61"/>
      <c r="D962" s="61"/>
      <c r="E962" s="215"/>
      <c r="F962" s="61"/>
      <c r="G962" s="61"/>
      <c r="H962" s="215"/>
    </row>
    <row r="963" spans="1:8" ht="15.75">
      <c r="A963" s="61"/>
      <c r="B963" s="61"/>
      <c r="C963" s="61"/>
      <c r="D963" s="61"/>
      <c r="E963" s="215"/>
      <c r="F963" s="61"/>
      <c r="G963" s="61"/>
      <c r="H963" s="215"/>
    </row>
    <row r="964" spans="1:8" ht="15.75">
      <c r="A964" s="61"/>
      <c r="B964" s="61"/>
      <c r="C964" s="61"/>
      <c r="D964" s="61"/>
      <c r="E964" s="215"/>
      <c r="F964" s="61"/>
      <c r="G964" s="61"/>
      <c r="H964" s="215"/>
    </row>
    <row r="965" spans="1:8" ht="15.75">
      <c r="A965" s="61"/>
      <c r="B965" s="61"/>
      <c r="C965" s="61"/>
      <c r="D965" s="61"/>
      <c r="E965" s="215"/>
      <c r="F965" s="61"/>
      <c r="G965" s="61"/>
      <c r="H965" s="215"/>
    </row>
    <row r="966" spans="1:8" ht="15.75">
      <c r="A966" s="61"/>
      <c r="B966" s="61"/>
      <c r="C966" s="61"/>
      <c r="D966" s="61"/>
      <c r="E966" s="215"/>
      <c r="F966" s="61"/>
      <c r="G966" s="61"/>
      <c r="H966" s="215"/>
    </row>
    <row r="967" spans="1:8" ht="15.75">
      <c r="A967" s="61"/>
      <c r="B967" s="61"/>
      <c r="C967" s="61"/>
      <c r="D967" s="61"/>
      <c r="E967" s="215"/>
      <c r="F967" s="61"/>
      <c r="G967" s="61"/>
      <c r="H967" s="215"/>
    </row>
    <row r="968" spans="1:8" ht="15.75">
      <c r="A968" s="61"/>
      <c r="B968" s="61"/>
      <c r="C968" s="61"/>
      <c r="D968" s="61"/>
      <c r="E968" s="215"/>
      <c r="F968" s="61"/>
      <c r="G968" s="61"/>
      <c r="H968" s="215"/>
    </row>
    <row r="969" spans="1:8" ht="15.75">
      <c r="A969" s="61"/>
      <c r="B969" s="61"/>
      <c r="C969" s="61"/>
      <c r="D969" s="61"/>
      <c r="E969" s="215"/>
      <c r="F969" s="61"/>
      <c r="G969" s="61"/>
      <c r="H969" s="215"/>
    </row>
    <row r="970" spans="1:8" ht="15.75">
      <c r="A970" s="61"/>
      <c r="B970" s="61"/>
      <c r="C970" s="61"/>
      <c r="D970" s="61"/>
      <c r="E970" s="215"/>
      <c r="F970" s="61"/>
      <c r="G970" s="61"/>
      <c r="H970" s="215"/>
    </row>
    <row r="971" spans="1:8" ht="15.75">
      <c r="A971" s="61"/>
      <c r="B971" s="61"/>
      <c r="C971" s="61"/>
      <c r="D971" s="61"/>
      <c r="E971" s="215"/>
      <c r="F971" s="61"/>
      <c r="G971" s="61"/>
      <c r="H971" s="215"/>
    </row>
    <row r="972" spans="1:8" ht="15.75">
      <c r="A972" s="61"/>
      <c r="B972" s="61"/>
      <c r="C972" s="61"/>
      <c r="D972" s="61"/>
      <c r="E972" s="215"/>
      <c r="F972" s="61"/>
      <c r="G972" s="61"/>
      <c r="H972" s="215"/>
    </row>
    <row r="973" spans="1:8" ht="15.75">
      <c r="A973" s="61"/>
      <c r="B973" s="61"/>
      <c r="C973" s="61"/>
      <c r="D973" s="61"/>
      <c r="E973" s="215"/>
      <c r="F973" s="61"/>
      <c r="G973" s="61"/>
      <c r="H973" s="215"/>
    </row>
    <row r="974" spans="1:8" ht="15.75">
      <c r="A974" s="61"/>
      <c r="B974" s="61"/>
      <c r="C974" s="61"/>
      <c r="D974" s="61"/>
      <c r="E974" s="215"/>
      <c r="F974" s="61"/>
      <c r="G974" s="61"/>
      <c r="H974" s="215"/>
    </row>
    <row r="975" spans="1:8" ht="15.75">
      <c r="A975" s="61"/>
      <c r="B975" s="61"/>
      <c r="C975" s="61"/>
      <c r="D975" s="61"/>
      <c r="E975" s="215"/>
      <c r="F975" s="61"/>
      <c r="G975" s="61"/>
      <c r="H975" s="215"/>
    </row>
    <row r="976" spans="1:8" ht="15.75">
      <c r="A976" s="61"/>
      <c r="B976" s="61"/>
      <c r="C976" s="61"/>
      <c r="D976" s="61"/>
      <c r="E976" s="215"/>
      <c r="F976" s="61"/>
      <c r="G976" s="61"/>
      <c r="H976" s="215"/>
    </row>
    <row r="977" spans="1:8" ht="15.75">
      <c r="A977" s="61"/>
      <c r="B977" s="61"/>
      <c r="C977" s="61"/>
      <c r="D977" s="61"/>
      <c r="E977" s="215"/>
      <c r="F977" s="61"/>
      <c r="G977" s="61"/>
      <c r="H977" s="215"/>
    </row>
    <row r="978" spans="1:8" ht="15.75">
      <c r="A978" s="61"/>
      <c r="B978" s="61"/>
      <c r="C978" s="61"/>
      <c r="D978" s="61"/>
      <c r="E978" s="215"/>
      <c r="F978" s="61"/>
      <c r="G978" s="61"/>
      <c r="H978" s="215"/>
    </row>
    <row r="979" spans="1:8" ht="15.75">
      <c r="A979" s="61"/>
      <c r="B979" s="61"/>
      <c r="C979" s="61"/>
      <c r="D979" s="61"/>
      <c r="E979" s="215"/>
      <c r="F979" s="61"/>
      <c r="G979" s="61"/>
      <c r="H979" s="215"/>
    </row>
    <row r="980" spans="1:8" ht="15.75">
      <c r="A980" s="61"/>
      <c r="B980" s="61"/>
      <c r="C980" s="61"/>
      <c r="D980" s="61"/>
      <c r="E980" s="215"/>
      <c r="F980" s="61"/>
      <c r="G980" s="61"/>
      <c r="H980" s="215"/>
    </row>
    <row r="981" spans="1:8" ht="15.75">
      <c r="A981" s="61"/>
      <c r="B981" s="61"/>
      <c r="C981" s="61"/>
      <c r="D981" s="61"/>
      <c r="E981" s="215"/>
      <c r="F981" s="61"/>
      <c r="G981" s="61"/>
      <c r="H981" s="215"/>
    </row>
    <row r="982" spans="1:8" ht="15.75">
      <c r="A982" s="61"/>
      <c r="B982" s="61"/>
      <c r="C982" s="61"/>
      <c r="D982" s="61"/>
      <c r="E982" s="215"/>
      <c r="F982" s="61"/>
      <c r="G982" s="61"/>
      <c r="H982" s="215"/>
    </row>
    <row r="983" spans="1:8" ht="15.75">
      <c r="A983" s="61"/>
      <c r="B983" s="61"/>
      <c r="C983" s="61"/>
      <c r="D983" s="61"/>
      <c r="E983" s="215"/>
      <c r="F983" s="61"/>
      <c r="G983" s="61"/>
      <c r="H983" s="215"/>
    </row>
    <row r="984" spans="1:8" ht="15.75">
      <c r="A984" s="61"/>
      <c r="B984" s="61"/>
      <c r="C984" s="61"/>
      <c r="D984" s="61"/>
      <c r="E984" s="215"/>
      <c r="F984" s="61"/>
      <c r="G984" s="61"/>
      <c r="H984" s="215"/>
    </row>
    <row r="985" spans="1:8" ht="15.75">
      <c r="A985" s="61"/>
      <c r="B985" s="61"/>
      <c r="C985" s="61"/>
      <c r="D985" s="61"/>
      <c r="E985" s="215"/>
      <c r="F985" s="61"/>
      <c r="G985" s="61"/>
      <c r="H985" s="215"/>
    </row>
    <row r="986" spans="1:8" ht="15.75">
      <c r="A986" s="61"/>
      <c r="B986" s="61"/>
      <c r="C986" s="61"/>
      <c r="D986" s="61"/>
      <c r="E986" s="215"/>
      <c r="F986" s="61"/>
      <c r="G986" s="61"/>
      <c r="H986" s="215"/>
    </row>
    <row r="987" spans="1:8" ht="15.75">
      <c r="A987" s="61"/>
      <c r="B987" s="61"/>
      <c r="C987" s="61"/>
      <c r="D987" s="61"/>
      <c r="E987" s="215"/>
      <c r="F987" s="61"/>
      <c r="G987" s="61"/>
      <c r="H987" s="215"/>
    </row>
    <row r="988" spans="1:8" ht="15.75">
      <c r="A988" s="61"/>
      <c r="B988" s="61"/>
      <c r="C988" s="61"/>
      <c r="D988" s="61"/>
      <c r="E988" s="215"/>
      <c r="F988" s="61"/>
      <c r="G988" s="61"/>
      <c r="H988" s="215"/>
    </row>
    <row r="989" spans="1:8" ht="15.75">
      <c r="A989" s="61"/>
      <c r="B989" s="61"/>
      <c r="C989" s="61"/>
      <c r="D989" s="61"/>
      <c r="E989" s="215"/>
      <c r="F989" s="61"/>
      <c r="G989" s="61"/>
      <c r="H989" s="215"/>
    </row>
    <row r="990" spans="1:8" ht="15.75">
      <c r="A990" s="61"/>
      <c r="B990" s="61"/>
      <c r="C990" s="61"/>
      <c r="D990" s="61"/>
      <c r="E990" s="215"/>
      <c r="F990" s="61"/>
      <c r="G990" s="61"/>
      <c r="H990" s="215"/>
    </row>
    <row r="991" spans="1:8" ht="15.75">
      <c r="A991" s="61"/>
      <c r="B991" s="61"/>
      <c r="C991" s="61"/>
      <c r="D991" s="61"/>
      <c r="E991" s="215"/>
      <c r="F991" s="61"/>
      <c r="G991" s="61"/>
      <c r="H991" s="215"/>
    </row>
    <row r="992" spans="1:8" ht="15.75">
      <c r="A992" s="61"/>
      <c r="B992" s="61"/>
      <c r="C992" s="61"/>
      <c r="D992" s="61"/>
      <c r="E992" s="215"/>
      <c r="F992" s="61"/>
      <c r="G992" s="61"/>
      <c r="H992" s="215"/>
    </row>
    <row r="993" spans="1:8" ht="15.75">
      <c r="A993" s="61"/>
      <c r="B993" s="61"/>
      <c r="C993" s="61"/>
      <c r="D993" s="61"/>
      <c r="E993" s="215"/>
      <c r="F993" s="61"/>
      <c r="G993" s="61"/>
      <c r="H993" s="215"/>
    </row>
    <row r="994" spans="1:8" ht="15.75">
      <c r="A994" s="61"/>
      <c r="B994" s="61"/>
      <c r="C994" s="61"/>
      <c r="D994" s="61"/>
      <c r="E994" s="215"/>
      <c r="F994" s="61"/>
      <c r="G994" s="61"/>
      <c r="H994" s="215"/>
    </row>
    <row r="995" spans="1:8" ht="15.75">
      <c r="A995" s="61"/>
      <c r="B995" s="61"/>
      <c r="C995" s="61"/>
      <c r="D995" s="61"/>
      <c r="E995" s="215"/>
      <c r="F995" s="61"/>
      <c r="G995" s="61"/>
      <c r="H995" s="215"/>
    </row>
    <row r="996" spans="1:8" ht="15.75">
      <c r="A996" s="61"/>
      <c r="B996" s="61"/>
      <c r="C996" s="61"/>
      <c r="D996" s="61"/>
      <c r="E996" s="215"/>
      <c r="F996" s="61"/>
      <c r="G996" s="61"/>
      <c r="H996" s="215"/>
    </row>
    <row r="997" spans="1:8" ht="15.75">
      <c r="A997" s="61"/>
      <c r="B997" s="61"/>
      <c r="C997" s="61"/>
      <c r="D997" s="61"/>
      <c r="E997" s="215"/>
      <c r="F997" s="61"/>
      <c r="G997" s="61"/>
      <c r="H997" s="215"/>
    </row>
    <row r="998" spans="1:8" ht="15.75">
      <c r="A998" s="61"/>
      <c r="B998" s="61"/>
      <c r="C998" s="61"/>
      <c r="D998" s="61"/>
      <c r="E998" s="215"/>
      <c r="F998" s="61"/>
      <c r="G998" s="61"/>
      <c r="H998" s="215"/>
    </row>
    <row r="999" spans="1:8" ht="15.75">
      <c r="A999" s="61"/>
      <c r="B999" s="61"/>
      <c r="C999" s="61"/>
      <c r="D999" s="61"/>
      <c r="E999" s="215"/>
      <c r="F999" s="61"/>
      <c r="G999" s="61"/>
      <c r="H999" s="215"/>
    </row>
    <row r="1000" spans="1:8" ht="15.75">
      <c r="A1000" s="61"/>
      <c r="B1000" s="61"/>
      <c r="C1000" s="61"/>
      <c r="D1000" s="61"/>
      <c r="E1000" s="215"/>
      <c r="F1000" s="61"/>
      <c r="G1000" s="61"/>
      <c r="H1000" s="215"/>
    </row>
    <row r="1001" spans="1:8" ht="15.75">
      <c r="A1001" s="61"/>
      <c r="B1001" s="61"/>
      <c r="C1001" s="61"/>
      <c r="D1001" s="61"/>
      <c r="E1001" s="215"/>
      <c r="F1001" s="61"/>
      <c r="G1001" s="61"/>
      <c r="H1001" s="215"/>
    </row>
    <row r="1002" spans="1:8" ht="15.75">
      <c r="A1002" s="61"/>
      <c r="B1002" s="61"/>
      <c r="C1002" s="61"/>
      <c r="D1002" s="61"/>
      <c r="E1002" s="215"/>
      <c r="F1002" s="61"/>
      <c r="G1002" s="61"/>
      <c r="H1002" s="215"/>
    </row>
    <row r="1003" spans="1:8" ht="15.75">
      <c r="A1003" s="61"/>
      <c r="B1003" s="61"/>
      <c r="C1003" s="61"/>
      <c r="D1003" s="61"/>
      <c r="E1003" s="215"/>
      <c r="F1003" s="61"/>
      <c r="G1003" s="61"/>
      <c r="H1003" s="215"/>
    </row>
    <row r="1004" spans="1:8" ht="15.75">
      <c r="A1004" s="61"/>
      <c r="B1004" s="61"/>
      <c r="C1004" s="61"/>
      <c r="D1004" s="61"/>
      <c r="E1004" s="215"/>
      <c r="F1004" s="61"/>
      <c r="G1004" s="61"/>
      <c r="H1004" s="215"/>
    </row>
    <row r="1005" spans="1:8" ht="15.75">
      <c r="A1005" s="61"/>
      <c r="B1005" s="61"/>
      <c r="C1005" s="61"/>
      <c r="D1005" s="61"/>
      <c r="E1005" s="215"/>
      <c r="F1005" s="61"/>
      <c r="G1005" s="61"/>
      <c r="H1005" s="215"/>
    </row>
    <row r="1006" spans="1:8" ht="15.75">
      <c r="A1006" s="61"/>
      <c r="B1006" s="61"/>
      <c r="C1006" s="61"/>
      <c r="D1006" s="61"/>
      <c r="E1006" s="215"/>
      <c r="F1006" s="61"/>
      <c r="G1006" s="61"/>
      <c r="H1006" s="215"/>
    </row>
    <row r="1007" spans="1:8" ht="15.75">
      <c r="A1007" s="61"/>
      <c r="B1007" s="61"/>
      <c r="C1007" s="61"/>
      <c r="D1007" s="61"/>
      <c r="E1007" s="215"/>
      <c r="F1007" s="61"/>
      <c r="G1007" s="61"/>
      <c r="H1007" s="215"/>
    </row>
    <row r="1008" spans="1:8" ht="15.75">
      <c r="A1008" s="61"/>
      <c r="B1008" s="61"/>
      <c r="C1008" s="61"/>
      <c r="D1008" s="61"/>
      <c r="E1008" s="215"/>
      <c r="F1008" s="61"/>
      <c r="G1008" s="61"/>
      <c r="H1008" s="215"/>
    </row>
    <row r="1009" spans="1:8" ht="15.75">
      <c r="A1009" s="61"/>
      <c r="B1009" s="61"/>
      <c r="C1009" s="61"/>
      <c r="D1009" s="61"/>
      <c r="E1009" s="215"/>
      <c r="F1009" s="61"/>
      <c r="G1009" s="61"/>
      <c r="H1009" s="215"/>
    </row>
    <row r="1010" spans="1:8" ht="15.75">
      <c r="A1010" s="61"/>
      <c r="B1010" s="61"/>
      <c r="C1010" s="61"/>
      <c r="D1010" s="61"/>
      <c r="E1010" s="215"/>
      <c r="F1010" s="61"/>
      <c r="G1010" s="61"/>
      <c r="H1010" s="215"/>
    </row>
    <row r="1011" spans="1:8" ht="15.75">
      <c r="A1011" s="61"/>
      <c r="B1011" s="61"/>
      <c r="C1011" s="61"/>
      <c r="D1011" s="61"/>
      <c r="E1011" s="215"/>
      <c r="F1011" s="61"/>
      <c r="G1011" s="61"/>
      <c r="H1011" s="215"/>
    </row>
    <row r="1012" spans="1:8" ht="15.75">
      <c r="A1012" s="61"/>
      <c r="B1012" s="61"/>
      <c r="C1012" s="61"/>
      <c r="D1012" s="61"/>
      <c r="E1012" s="215"/>
      <c r="F1012" s="61"/>
      <c r="G1012" s="61"/>
      <c r="H1012" s="215"/>
    </row>
    <row r="1013" spans="1:8" ht="15.75">
      <c r="A1013" s="61"/>
      <c r="B1013" s="61"/>
      <c r="C1013" s="61"/>
      <c r="D1013" s="61"/>
      <c r="E1013" s="215"/>
      <c r="F1013" s="61"/>
      <c r="G1013" s="61"/>
      <c r="H1013" s="215"/>
    </row>
    <row r="1014" spans="1:8" ht="15.75">
      <c r="A1014" s="61"/>
      <c r="B1014" s="61"/>
      <c r="C1014" s="61"/>
      <c r="D1014" s="61"/>
      <c r="E1014" s="215"/>
      <c r="F1014" s="61"/>
      <c r="G1014" s="61"/>
      <c r="H1014" s="215"/>
    </row>
    <row r="1015" spans="1:8" ht="15.75">
      <c r="A1015" s="61"/>
      <c r="B1015" s="61"/>
      <c r="C1015" s="61"/>
      <c r="D1015" s="61"/>
      <c r="E1015" s="215"/>
      <c r="F1015" s="61"/>
      <c r="G1015" s="61"/>
      <c r="H1015" s="215"/>
    </row>
    <row r="1016" spans="1:8" ht="15.75">
      <c r="A1016" s="61"/>
      <c r="B1016" s="61"/>
      <c r="C1016" s="61"/>
      <c r="D1016" s="61"/>
      <c r="E1016" s="215"/>
      <c r="F1016" s="61"/>
      <c r="G1016" s="61"/>
      <c r="H1016" s="215"/>
    </row>
    <row r="1017" spans="1:8" ht="15.75">
      <c r="A1017" s="61"/>
      <c r="B1017" s="61"/>
      <c r="C1017" s="61"/>
      <c r="D1017" s="61"/>
      <c r="E1017" s="215"/>
      <c r="F1017" s="61"/>
      <c r="G1017" s="61"/>
      <c r="H1017" s="215"/>
    </row>
    <row r="1018" spans="1:8" ht="15.75">
      <c r="A1018" s="61"/>
      <c r="B1018" s="61"/>
      <c r="C1018" s="61"/>
      <c r="D1018" s="61"/>
      <c r="E1018" s="215"/>
      <c r="F1018" s="61"/>
      <c r="G1018" s="61"/>
      <c r="H1018" s="215"/>
    </row>
    <row r="1019" spans="1:8" ht="15.75">
      <c r="A1019" s="61"/>
      <c r="B1019" s="61"/>
      <c r="C1019" s="61"/>
      <c r="D1019" s="61"/>
      <c r="E1019" s="215"/>
      <c r="F1019" s="61"/>
      <c r="G1019" s="61"/>
      <c r="H1019" s="215"/>
    </row>
    <row r="1020" spans="1:8" ht="15.75">
      <c r="A1020" s="61"/>
      <c r="B1020" s="61"/>
      <c r="C1020" s="61"/>
      <c r="D1020" s="61"/>
      <c r="E1020" s="215"/>
      <c r="F1020" s="61"/>
      <c r="G1020" s="61"/>
      <c r="H1020" s="215"/>
    </row>
    <row r="1021" spans="1:8" ht="15.75">
      <c r="A1021" s="61"/>
      <c r="B1021" s="61"/>
      <c r="C1021" s="61"/>
      <c r="D1021" s="61"/>
      <c r="E1021" s="215"/>
      <c r="F1021" s="61"/>
      <c r="G1021" s="61"/>
      <c r="H1021" s="215"/>
    </row>
    <row r="1022" spans="1:8" ht="15.75">
      <c r="A1022" s="61"/>
      <c r="B1022" s="61"/>
      <c r="C1022" s="61"/>
      <c r="D1022" s="61"/>
      <c r="E1022" s="215"/>
      <c r="F1022" s="61"/>
      <c r="G1022" s="61"/>
      <c r="H1022" s="215"/>
    </row>
    <row r="1023" spans="1:8" ht="15.75">
      <c r="A1023" s="61"/>
      <c r="B1023" s="61"/>
      <c r="C1023" s="61"/>
      <c r="D1023" s="61"/>
      <c r="E1023" s="215"/>
      <c r="F1023" s="61"/>
      <c r="G1023" s="61"/>
      <c r="H1023" s="215"/>
    </row>
    <row r="1024" spans="1:8" ht="15.75">
      <c r="A1024" s="61"/>
      <c r="B1024" s="61"/>
      <c r="C1024" s="61"/>
      <c r="D1024" s="61"/>
      <c r="E1024" s="215"/>
      <c r="F1024" s="61"/>
      <c r="G1024" s="61"/>
      <c r="H1024" s="215"/>
    </row>
    <row r="1025" spans="1:8" ht="15.75">
      <c r="A1025" s="61"/>
      <c r="B1025" s="61"/>
      <c r="C1025" s="61"/>
      <c r="D1025" s="61"/>
      <c r="E1025" s="215"/>
      <c r="F1025" s="61"/>
      <c r="G1025" s="61"/>
      <c r="H1025" s="215"/>
    </row>
    <row r="1026" spans="1:8" ht="15.75">
      <c r="A1026" s="61"/>
      <c r="B1026" s="61"/>
      <c r="C1026" s="61"/>
      <c r="D1026" s="61"/>
      <c r="E1026" s="215"/>
      <c r="F1026" s="61"/>
      <c r="G1026" s="61"/>
      <c r="H1026" s="215"/>
    </row>
    <row r="1027" spans="1:8" ht="15.75">
      <c r="A1027" s="61"/>
      <c r="B1027" s="61"/>
      <c r="C1027" s="61"/>
      <c r="D1027" s="61"/>
      <c r="E1027" s="215"/>
      <c r="F1027" s="61"/>
      <c r="G1027" s="61"/>
      <c r="H1027" s="215"/>
    </row>
    <row r="1028" spans="1:8" ht="15.75">
      <c r="A1028" s="61"/>
      <c r="B1028" s="61"/>
      <c r="C1028" s="61"/>
      <c r="D1028" s="61"/>
      <c r="E1028" s="215"/>
      <c r="F1028" s="61"/>
      <c r="G1028" s="61"/>
      <c r="H1028" s="215"/>
    </row>
    <row r="1029" spans="1:8" ht="15.75">
      <c r="A1029" s="61"/>
      <c r="B1029" s="61"/>
      <c r="C1029" s="61"/>
      <c r="D1029" s="61"/>
      <c r="E1029" s="215"/>
      <c r="F1029" s="61"/>
      <c r="G1029" s="61"/>
      <c r="H1029" s="215"/>
    </row>
    <row r="1030" spans="1:8" ht="15.75">
      <c r="A1030" s="61"/>
      <c r="B1030" s="61"/>
      <c r="C1030" s="61"/>
      <c r="D1030" s="61"/>
      <c r="E1030" s="215"/>
      <c r="F1030" s="61"/>
      <c r="G1030" s="61"/>
      <c r="H1030" s="215"/>
    </row>
    <row r="1031" spans="1:8" ht="15.75">
      <c r="A1031" s="61"/>
      <c r="B1031" s="61"/>
      <c r="C1031" s="61"/>
      <c r="D1031" s="61"/>
      <c r="E1031" s="215"/>
      <c r="F1031" s="61"/>
      <c r="G1031" s="61"/>
      <c r="H1031" s="215"/>
    </row>
    <row r="1032" spans="1:8" ht="15.75">
      <c r="A1032" s="61"/>
      <c r="B1032" s="61"/>
      <c r="C1032" s="61"/>
      <c r="D1032" s="61"/>
      <c r="E1032" s="215"/>
      <c r="F1032" s="61"/>
      <c r="G1032" s="61"/>
      <c r="H1032" s="215"/>
    </row>
    <row r="1033" spans="1:8" ht="15.75">
      <c r="A1033" s="61"/>
      <c r="B1033" s="61"/>
      <c r="C1033" s="61"/>
      <c r="D1033" s="61"/>
      <c r="E1033" s="215"/>
      <c r="F1033" s="61"/>
      <c r="G1033" s="61"/>
      <c r="H1033" s="215"/>
    </row>
    <row r="1034" spans="1:8" ht="15.75">
      <c r="A1034" s="61"/>
      <c r="B1034" s="61"/>
      <c r="C1034" s="61"/>
      <c r="D1034" s="61"/>
      <c r="E1034" s="215"/>
      <c r="F1034" s="61"/>
      <c r="G1034" s="61"/>
      <c r="H1034" s="215"/>
    </row>
    <row r="1035" spans="1:8" ht="15.75">
      <c r="A1035" s="61"/>
      <c r="B1035" s="61"/>
      <c r="C1035" s="61"/>
      <c r="D1035" s="61"/>
      <c r="E1035" s="215"/>
      <c r="F1035" s="61"/>
      <c r="G1035" s="61"/>
      <c r="H1035" s="215"/>
    </row>
    <row r="1036" spans="1:8" ht="15.75">
      <c r="A1036" s="61"/>
      <c r="B1036" s="61"/>
      <c r="C1036" s="61"/>
      <c r="D1036" s="61"/>
      <c r="E1036" s="215"/>
      <c r="F1036" s="61"/>
      <c r="G1036" s="61"/>
      <c r="H1036" s="215"/>
    </row>
    <row r="1037" spans="1:8" ht="15.75">
      <c r="A1037" s="61"/>
      <c r="B1037" s="61"/>
      <c r="C1037" s="61"/>
      <c r="D1037" s="61"/>
      <c r="E1037" s="215"/>
      <c r="F1037" s="61"/>
      <c r="G1037" s="61"/>
      <c r="H1037" s="215"/>
    </row>
    <row r="1038" spans="1:8" ht="15.75">
      <c r="A1038" s="61"/>
      <c r="B1038" s="61"/>
      <c r="C1038" s="61"/>
      <c r="D1038" s="61"/>
      <c r="E1038" s="215"/>
      <c r="F1038" s="61"/>
      <c r="G1038" s="61"/>
      <c r="H1038" s="215"/>
    </row>
    <row r="1039" spans="1:8" ht="15.75">
      <c r="A1039" s="61"/>
      <c r="B1039" s="61"/>
      <c r="C1039" s="61"/>
      <c r="D1039" s="61"/>
      <c r="E1039" s="215"/>
      <c r="F1039" s="61"/>
      <c r="G1039" s="61"/>
      <c r="H1039" s="215"/>
    </row>
    <row r="1040" spans="1:8" ht="15.75">
      <c r="A1040" s="61"/>
      <c r="B1040" s="61"/>
      <c r="C1040" s="61"/>
      <c r="D1040" s="61"/>
      <c r="E1040" s="215"/>
      <c r="F1040" s="61"/>
      <c r="G1040" s="61"/>
      <c r="H1040" s="215"/>
    </row>
    <row r="1041" spans="1:8" ht="15.75">
      <c r="A1041" s="61"/>
      <c r="B1041" s="61"/>
      <c r="C1041" s="61"/>
      <c r="D1041" s="61"/>
      <c r="E1041" s="215"/>
      <c r="F1041" s="61"/>
      <c r="G1041" s="61"/>
      <c r="H1041" s="215"/>
    </row>
    <row r="1042" spans="1:8" ht="15.75">
      <c r="A1042" s="61"/>
      <c r="B1042" s="61"/>
      <c r="C1042" s="61"/>
      <c r="D1042" s="61"/>
      <c r="E1042" s="215"/>
      <c r="F1042" s="61"/>
      <c r="G1042" s="61"/>
      <c r="H1042" s="215"/>
    </row>
    <row r="1043" spans="1:8" ht="15.75">
      <c r="A1043" s="61"/>
      <c r="B1043" s="61"/>
      <c r="C1043" s="61"/>
      <c r="D1043" s="61"/>
      <c r="E1043" s="215"/>
      <c r="F1043" s="61"/>
      <c r="G1043" s="61"/>
      <c r="H1043" s="215"/>
    </row>
    <row r="1044" spans="1:8" ht="15.75">
      <c r="A1044" s="61"/>
      <c r="B1044" s="61"/>
      <c r="C1044" s="61"/>
      <c r="D1044" s="61"/>
      <c r="E1044" s="215"/>
      <c r="F1044" s="61"/>
      <c r="G1044" s="61"/>
      <c r="H1044" s="215"/>
    </row>
    <row r="1045" spans="1:8" ht="15.75">
      <c r="A1045" s="61"/>
      <c r="B1045" s="61"/>
      <c r="C1045" s="61"/>
      <c r="D1045" s="61"/>
      <c r="E1045" s="215"/>
      <c r="F1045" s="61"/>
      <c r="G1045" s="61"/>
      <c r="H1045" s="215"/>
    </row>
    <row r="1046" spans="1:8" ht="15.75">
      <c r="A1046" s="61"/>
      <c r="B1046" s="61"/>
      <c r="C1046" s="61"/>
      <c r="D1046" s="61"/>
      <c r="E1046" s="215"/>
      <c r="F1046" s="61"/>
      <c r="G1046" s="61"/>
      <c r="H1046" s="215"/>
    </row>
    <row r="1047" spans="1:8" ht="15.75">
      <c r="A1047" s="61"/>
      <c r="B1047" s="61"/>
      <c r="C1047" s="61"/>
      <c r="D1047" s="61"/>
      <c r="E1047" s="215"/>
      <c r="F1047" s="61"/>
      <c r="G1047" s="61"/>
      <c r="H1047" s="215"/>
    </row>
    <row r="1048" spans="1:8" ht="15.75">
      <c r="A1048" s="61"/>
      <c r="B1048" s="61"/>
      <c r="C1048" s="61"/>
      <c r="D1048" s="61"/>
      <c r="E1048" s="215"/>
      <c r="F1048" s="61"/>
      <c r="G1048" s="61"/>
      <c r="H1048" s="215"/>
    </row>
    <row r="1049" spans="1:8" ht="15.75">
      <c r="A1049" s="61"/>
      <c r="B1049" s="61"/>
      <c r="C1049" s="61"/>
      <c r="D1049" s="61"/>
      <c r="E1049" s="215"/>
      <c r="F1049" s="61"/>
      <c r="G1049" s="61"/>
      <c r="H1049" s="215"/>
    </row>
    <row r="1050" spans="1:8" ht="15.75">
      <c r="A1050" s="61"/>
      <c r="B1050" s="61"/>
      <c r="C1050" s="61"/>
      <c r="D1050" s="61"/>
      <c r="E1050" s="215"/>
      <c r="F1050" s="61"/>
      <c r="G1050" s="61"/>
      <c r="H1050" s="215"/>
    </row>
    <row r="1051" spans="1:8" ht="15.75">
      <c r="A1051" s="61"/>
      <c r="B1051" s="61"/>
      <c r="C1051" s="61"/>
      <c r="D1051" s="61"/>
      <c r="E1051" s="215"/>
      <c r="F1051" s="61"/>
      <c r="G1051" s="61"/>
      <c r="H1051" s="215"/>
    </row>
    <row r="1052" spans="1:8" ht="15.75">
      <c r="A1052" s="61"/>
      <c r="B1052" s="61"/>
      <c r="C1052" s="61"/>
      <c r="D1052" s="61"/>
      <c r="E1052" s="215"/>
      <c r="F1052" s="61"/>
      <c r="G1052" s="61"/>
      <c r="H1052" s="215"/>
    </row>
    <row r="1053" spans="1:8" ht="15.75">
      <c r="A1053" s="61"/>
      <c r="B1053" s="61"/>
      <c r="C1053" s="61"/>
      <c r="D1053" s="61"/>
      <c r="E1053" s="215"/>
      <c r="F1053" s="61"/>
      <c r="G1053" s="61"/>
      <c r="H1053" s="215"/>
    </row>
    <row r="1054" spans="1:8" ht="15.75">
      <c r="A1054" s="61"/>
      <c r="B1054" s="61"/>
      <c r="C1054" s="61"/>
      <c r="D1054" s="61"/>
      <c r="E1054" s="215"/>
      <c r="F1054" s="61"/>
      <c r="G1054" s="61"/>
      <c r="H1054" s="215"/>
    </row>
    <row r="1055" spans="1:8" ht="15.75">
      <c r="A1055" s="61"/>
      <c r="B1055" s="61"/>
      <c r="C1055" s="61"/>
      <c r="D1055" s="61"/>
      <c r="E1055" s="215"/>
      <c r="F1055" s="61"/>
      <c r="G1055" s="61"/>
      <c r="H1055" s="215"/>
    </row>
    <row r="1056" spans="1:8" ht="15.75">
      <c r="A1056" s="61"/>
      <c r="B1056" s="61"/>
      <c r="C1056" s="61"/>
      <c r="D1056" s="61"/>
      <c r="E1056" s="215"/>
      <c r="F1056" s="61"/>
      <c r="G1056" s="61"/>
      <c r="H1056" s="215"/>
    </row>
    <row r="1057" spans="1:8" ht="15.75">
      <c r="A1057" s="61"/>
      <c r="B1057" s="61"/>
      <c r="C1057" s="61"/>
      <c r="D1057" s="61"/>
      <c r="E1057" s="215"/>
      <c r="F1057" s="61"/>
      <c r="G1057" s="61"/>
      <c r="H1057" s="215"/>
    </row>
    <row r="1058" spans="1:8" ht="15.75">
      <c r="A1058" s="61"/>
      <c r="B1058" s="61"/>
      <c r="C1058" s="61"/>
      <c r="D1058" s="61"/>
      <c r="E1058" s="215"/>
      <c r="F1058" s="61"/>
      <c r="G1058" s="61"/>
      <c r="H1058" s="215"/>
    </row>
    <row r="1059" spans="1:8" ht="15.75">
      <c r="A1059" s="61"/>
      <c r="B1059" s="61"/>
      <c r="C1059" s="61"/>
      <c r="D1059" s="61"/>
      <c r="E1059" s="215"/>
      <c r="F1059" s="61"/>
      <c r="G1059" s="61"/>
      <c r="H1059" s="215"/>
    </row>
    <row r="1060" spans="1:8" ht="15.75">
      <c r="A1060" s="61"/>
      <c r="B1060" s="61"/>
      <c r="C1060" s="61"/>
      <c r="D1060" s="61"/>
      <c r="E1060" s="215"/>
      <c r="F1060" s="61"/>
      <c r="G1060" s="61"/>
      <c r="H1060" s="215"/>
    </row>
    <row r="1061" spans="1:8" ht="15.75">
      <c r="A1061" s="61"/>
      <c r="B1061" s="61"/>
      <c r="C1061" s="61"/>
      <c r="D1061" s="61"/>
      <c r="E1061" s="215"/>
      <c r="F1061" s="61"/>
      <c r="G1061" s="61"/>
      <c r="H1061" s="215"/>
    </row>
    <row r="1062" spans="1:8" ht="15.75">
      <c r="A1062" s="61"/>
      <c r="B1062" s="61"/>
      <c r="C1062" s="61"/>
      <c r="D1062" s="61"/>
      <c r="E1062" s="215"/>
      <c r="F1062" s="61"/>
      <c r="G1062" s="61"/>
      <c r="H1062" s="215"/>
    </row>
    <row r="1063" spans="1:8" ht="15.75">
      <c r="A1063" s="61"/>
      <c r="B1063" s="61"/>
      <c r="C1063" s="61"/>
      <c r="D1063" s="61"/>
      <c r="E1063" s="215"/>
      <c r="F1063" s="61"/>
      <c r="G1063" s="61"/>
      <c r="H1063" s="215"/>
    </row>
    <row r="1064" spans="1:8" ht="15.75">
      <c r="A1064" s="61"/>
      <c r="B1064" s="61"/>
      <c r="C1064" s="61"/>
      <c r="D1064" s="61"/>
      <c r="E1064" s="215"/>
      <c r="F1064" s="61"/>
      <c r="G1064" s="61"/>
      <c r="H1064" s="215"/>
    </row>
    <row r="1065" spans="1:8" ht="15.75">
      <c r="A1065" s="61"/>
      <c r="B1065" s="61"/>
      <c r="C1065" s="61"/>
      <c r="D1065" s="61"/>
      <c r="E1065" s="215"/>
      <c r="F1065" s="61"/>
      <c r="G1065" s="61"/>
      <c r="H1065" s="215"/>
    </row>
    <row r="1066" spans="1:8" ht="15.75">
      <c r="A1066" s="61"/>
      <c r="B1066" s="61"/>
      <c r="C1066" s="61"/>
      <c r="D1066" s="61"/>
      <c r="E1066" s="215"/>
      <c r="F1066" s="61"/>
      <c r="G1066" s="61"/>
      <c r="H1066" s="215"/>
    </row>
    <row r="1067" spans="1:8" ht="15.75">
      <c r="A1067" s="61"/>
      <c r="B1067" s="61"/>
      <c r="C1067" s="61"/>
      <c r="D1067" s="61"/>
      <c r="E1067" s="215"/>
      <c r="F1067" s="61"/>
      <c r="G1067" s="61"/>
      <c r="H1067" s="215"/>
    </row>
    <row r="1068" spans="1:8" ht="15.75">
      <c r="A1068" s="61"/>
      <c r="B1068" s="61"/>
      <c r="C1068" s="61"/>
      <c r="D1068" s="61"/>
      <c r="E1068" s="215"/>
      <c r="F1068" s="61"/>
      <c r="G1068" s="61"/>
      <c r="H1068" s="215"/>
    </row>
    <row r="1069" spans="1:8" ht="15.75">
      <c r="A1069" s="61"/>
      <c r="B1069" s="61"/>
      <c r="C1069" s="61"/>
      <c r="D1069" s="61"/>
      <c r="E1069" s="215"/>
      <c r="F1069" s="61"/>
      <c r="G1069" s="61"/>
      <c r="H1069" s="215"/>
    </row>
    <row r="1070" spans="1:8" ht="15.75">
      <c r="A1070" s="61"/>
      <c r="B1070" s="61"/>
      <c r="C1070" s="61"/>
      <c r="D1070" s="61"/>
      <c r="E1070" s="215"/>
      <c r="F1070" s="61"/>
      <c r="G1070" s="61"/>
      <c r="H1070" s="215"/>
    </row>
    <row r="1071" spans="1:8" ht="15.75">
      <c r="A1071" s="61"/>
      <c r="B1071" s="61"/>
      <c r="C1071" s="61"/>
      <c r="D1071" s="61"/>
      <c r="E1071" s="215"/>
      <c r="F1071" s="61"/>
      <c r="G1071" s="61"/>
      <c r="H1071" s="215"/>
    </row>
    <row r="1072" spans="1:8" ht="15.75">
      <c r="A1072" s="61"/>
      <c r="B1072" s="61"/>
      <c r="C1072" s="61"/>
      <c r="D1072" s="61"/>
      <c r="E1072" s="215"/>
      <c r="F1072" s="61"/>
      <c r="G1072" s="61"/>
      <c r="H1072" s="215"/>
    </row>
    <row r="1073" spans="1:8" ht="15.75">
      <c r="A1073" s="61"/>
      <c r="B1073" s="61"/>
      <c r="C1073" s="61"/>
      <c r="D1073" s="61"/>
      <c r="E1073" s="215"/>
      <c r="F1073" s="61"/>
      <c r="G1073" s="61"/>
      <c r="H1073" s="215"/>
    </row>
    <row r="1074" spans="1:8" ht="15.75">
      <c r="A1074" s="61"/>
      <c r="B1074" s="61"/>
      <c r="C1074" s="61"/>
      <c r="D1074" s="61"/>
      <c r="E1074" s="215"/>
      <c r="F1074" s="61"/>
      <c r="G1074" s="61"/>
      <c r="H1074" s="215"/>
    </row>
    <row r="1075" spans="1:8" ht="15.75">
      <c r="A1075" s="61"/>
      <c r="B1075" s="61"/>
      <c r="C1075" s="61"/>
      <c r="D1075" s="61"/>
      <c r="E1075" s="215"/>
      <c r="F1075" s="61"/>
      <c r="G1075" s="61"/>
      <c r="H1075" s="215"/>
    </row>
    <row r="1076" spans="1:8" ht="15.75">
      <c r="A1076" s="61"/>
      <c r="B1076" s="61"/>
      <c r="C1076" s="61"/>
      <c r="D1076" s="61"/>
      <c r="E1076" s="215"/>
      <c r="F1076" s="61"/>
      <c r="G1076" s="61"/>
      <c r="H1076" s="215"/>
    </row>
    <row r="1077" spans="1:8" ht="15.75">
      <c r="A1077" s="61"/>
      <c r="B1077" s="61"/>
      <c r="C1077" s="61"/>
      <c r="D1077" s="61"/>
      <c r="E1077" s="215"/>
      <c r="F1077" s="61"/>
      <c r="G1077" s="61"/>
      <c r="H1077" s="215"/>
    </row>
    <row r="1078" spans="1:8" ht="15.75">
      <c r="A1078" s="61"/>
      <c r="B1078" s="61"/>
      <c r="C1078" s="61"/>
      <c r="D1078" s="61"/>
      <c r="E1078" s="215"/>
      <c r="F1078" s="61"/>
      <c r="G1078" s="61"/>
      <c r="H1078" s="215"/>
    </row>
    <row r="1079" spans="1:8" ht="15.75">
      <c r="A1079" s="61"/>
      <c r="B1079" s="61"/>
      <c r="C1079" s="61"/>
      <c r="D1079" s="61"/>
      <c r="E1079" s="215"/>
      <c r="F1079" s="61"/>
      <c r="G1079" s="61"/>
      <c r="H1079" s="215"/>
    </row>
    <row r="1080" spans="1:8" ht="15.75">
      <c r="A1080" s="61"/>
      <c r="B1080" s="61"/>
      <c r="C1080" s="61"/>
      <c r="D1080" s="61"/>
      <c r="E1080" s="215"/>
      <c r="F1080" s="61"/>
      <c r="G1080" s="61"/>
      <c r="H1080" s="215"/>
    </row>
    <row r="1081" spans="1:8" ht="15.75">
      <c r="A1081" s="61"/>
      <c r="B1081" s="61"/>
      <c r="C1081" s="61"/>
      <c r="D1081" s="61"/>
      <c r="E1081" s="215"/>
      <c r="F1081" s="61"/>
      <c r="G1081" s="61"/>
      <c r="H1081" s="215"/>
    </row>
    <row r="1082" spans="1:8" ht="15.75">
      <c r="A1082" s="61"/>
      <c r="B1082" s="61"/>
      <c r="C1082" s="61"/>
      <c r="D1082" s="61"/>
      <c r="E1082" s="215"/>
      <c r="F1082" s="61"/>
      <c r="G1082" s="61"/>
      <c r="H1082" s="215"/>
    </row>
    <row r="1083" spans="1:8" ht="15.75">
      <c r="A1083" s="61"/>
      <c r="B1083" s="61"/>
      <c r="C1083" s="61"/>
      <c r="D1083" s="61"/>
      <c r="E1083" s="215"/>
      <c r="F1083" s="61"/>
      <c r="G1083" s="61"/>
      <c r="H1083" s="215"/>
    </row>
    <row r="1084" spans="1:8" ht="15.75">
      <c r="A1084" s="61"/>
      <c r="B1084" s="61"/>
      <c r="C1084" s="61"/>
      <c r="D1084" s="61"/>
      <c r="E1084" s="215"/>
      <c r="F1084" s="61"/>
      <c r="G1084" s="61"/>
      <c r="H1084" s="215"/>
    </row>
    <row r="1085" spans="1:8" ht="15.75">
      <c r="A1085" s="61"/>
      <c r="B1085" s="61"/>
      <c r="C1085" s="61"/>
      <c r="D1085" s="61"/>
      <c r="E1085" s="215"/>
      <c r="F1085" s="61"/>
      <c r="G1085" s="61"/>
      <c r="H1085" s="215"/>
    </row>
    <row r="1086" spans="1:8" ht="15.75">
      <c r="A1086" s="61"/>
      <c r="B1086" s="61"/>
      <c r="C1086" s="61"/>
      <c r="D1086" s="61"/>
      <c r="E1086" s="215"/>
      <c r="F1086" s="61"/>
      <c r="G1086" s="61"/>
      <c r="H1086" s="215"/>
    </row>
    <row r="1087" spans="1:8" ht="15.75">
      <c r="A1087" s="61"/>
      <c r="B1087" s="61"/>
      <c r="C1087" s="61"/>
      <c r="D1087" s="61"/>
      <c r="E1087" s="215"/>
      <c r="F1087" s="61"/>
      <c r="G1087" s="61"/>
      <c r="H1087" s="215"/>
    </row>
    <row r="1088" spans="1:8" ht="15.75">
      <c r="A1088" s="61"/>
      <c r="B1088" s="61"/>
      <c r="C1088" s="61"/>
      <c r="D1088" s="61"/>
      <c r="E1088" s="215"/>
      <c r="F1088" s="61"/>
      <c r="G1088" s="61"/>
      <c r="H1088" s="215"/>
    </row>
    <row r="1089" spans="1:8" ht="15.75">
      <c r="A1089" s="61"/>
      <c r="B1089" s="61"/>
      <c r="C1089" s="61"/>
      <c r="D1089" s="61"/>
      <c r="E1089" s="215"/>
      <c r="F1089" s="61"/>
      <c r="G1089" s="61"/>
      <c r="H1089" s="215"/>
    </row>
    <row r="1090" spans="1:8" ht="15.75">
      <c r="A1090" s="61"/>
      <c r="B1090" s="61"/>
      <c r="C1090" s="61"/>
      <c r="D1090" s="61"/>
      <c r="E1090" s="215"/>
      <c r="F1090" s="61"/>
      <c r="G1090" s="61"/>
      <c r="H1090" s="215"/>
    </row>
    <row r="1091" spans="1:8" ht="15.75">
      <c r="A1091" s="61"/>
      <c r="B1091" s="61"/>
      <c r="C1091" s="61"/>
      <c r="D1091" s="61"/>
      <c r="E1091" s="215"/>
      <c r="F1091" s="61"/>
      <c r="G1091" s="61"/>
      <c r="H1091" s="215"/>
    </row>
    <row r="1092" spans="1:8" ht="15.75">
      <c r="A1092" s="61"/>
      <c r="B1092" s="61"/>
      <c r="C1092" s="61"/>
      <c r="D1092" s="61"/>
      <c r="E1092" s="215"/>
      <c r="F1092" s="61"/>
      <c r="G1092" s="61"/>
      <c r="H1092" s="215"/>
    </row>
    <row r="1093" spans="1:8" ht="15.75">
      <c r="A1093" s="61"/>
      <c r="B1093" s="61"/>
      <c r="C1093" s="61"/>
      <c r="D1093" s="61"/>
      <c r="E1093" s="215"/>
      <c r="F1093" s="61"/>
      <c r="G1093" s="61"/>
      <c r="H1093" s="215"/>
    </row>
    <row r="1094" spans="1:8" ht="15.75">
      <c r="A1094" s="61"/>
      <c r="B1094" s="61"/>
      <c r="C1094" s="61"/>
      <c r="D1094" s="61"/>
      <c r="E1094" s="215"/>
      <c r="F1094" s="61"/>
      <c r="G1094" s="61"/>
      <c r="H1094" s="215"/>
    </row>
    <row r="1095" spans="1:8" ht="15.75">
      <c r="A1095" s="61"/>
      <c r="B1095" s="61"/>
      <c r="C1095" s="61"/>
      <c r="D1095" s="61"/>
      <c r="E1095" s="215"/>
      <c r="F1095" s="61"/>
      <c r="G1095" s="61"/>
      <c r="H1095" s="215"/>
    </row>
    <row r="1096" spans="1:8" ht="15.75">
      <c r="A1096" s="61"/>
      <c r="B1096" s="61"/>
      <c r="C1096" s="61"/>
      <c r="D1096" s="61"/>
      <c r="E1096" s="215"/>
      <c r="F1096" s="61"/>
      <c r="G1096" s="61"/>
      <c r="H1096" s="215"/>
    </row>
    <row r="1097" spans="1:8" ht="15.75">
      <c r="A1097" s="61"/>
      <c r="B1097" s="61"/>
      <c r="C1097" s="61"/>
      <c r="D1097" s="61"/>
      <c r="E1097" s="215"/>
      <c r="F1097" s="61"/>
      <c r="G1097" s="61"/>
      <c r="H1097" s="215"/>
    </row>
    <row r="1098" spans="1:8" ht="15.75">
      <c r="A1098" s="61"/>
      <c r="B1098" s="61"/>
      <c r="C1098" s="61"/>
      <c r="D1098" s="61"/>
      <c r="E1098" s="215"/>
      <c r="F1098" s="61"/>
      <c r="G1098" s="61"/>
      <c r="H1098" s="215"/>
    </row>
    <row r="1099" spans="1:8" ht="15.75">
      <c r="A1099" s="61"/>
      <c r="B1099" s="61"/>
      <c r="C1099" s="61"/>
      <c r="D1099" s="61"/>
      <c r="E1099" s="215"/>
      <c r="F1099" s="61"/>
      <c r="G1099" s="61"/>
      <c r="H1099" s="215"/>
    </row>
    <row r="1100" spans="1:8" ht="15.75">
      <c r="A1100" s="61"/>
      <c r="B1100" s="61"/>
      <c r="C1100" s="61"/>
      <c r="D1100" s="61"/>
      <c r="E1100" s="215"/>
      <c r="F1100" s="61"/>
      <c r="G1100" s="61"/>
      <c r="H1100" s="215"/>
    </row>
    <row r="1101" spans="1:8" ht="15.75">
      <c r="A1101" s="61"/>
      <c r="B1101" s="61"/>
      <c r="C1101" s="61"/>
      <c r="D1101" s="61"/>
      <c r="E1101" s="215"/>
      <c r="F1101" s="61"/>
      <c r="G1101" s="61"/>
      <c r="H1101" s="215"/>
    </row>
    <row r="1102" spans="1:8" ht="15.75">
      <c r="A1102" s="61"/>
      <c r="B1102" s="61"/>
      <c r="C1102" s="61"/>
      <c r="D1102" s="61"/>
      <c r="E1102" s="215"/>
      <c r="F1102" s="61"/>
      <c r="G1102" s="61"/>
      <c r="H1102" s="215"/>
    </row>
    <row r="1103" spans="1:8" ht="15.75">
      <c r="A1103" s="61"/>
      <c r="B1103" s="61"/>
      <c r="C1103" s="61"/>
      <c r="D1103" s="61"/>
      <c r="E1103" s="215"/>
      <c r="F1103" s="61"/>
      <c r="G1103" s="61"/>
      <c r="H1103" s="215"/>
    </row>
    <row r="1104" spans="1:8" ht="15.75">
      <c r="A1104" s="61"/>
      <c r="B1104" s="61"/>
      <c r="C1104" s="61"/>
      <c r="D1104" s="61"/>
      <c r="E1104" s="215"/>
      <c r="F1104" s="61"/>
      <c r="G1104" s="61"/>
      <c r="H1104" s="215"/>
    </row>
    <row r="1105" spans="1:8" ht="15.75">
      <c r="A1105" s="61"/>
      <c r="B1105" s="61"/>
      <c r="C1105" s="61"/>
      <c r="D1105" s="61"/>
      <c r="E1105" s="215"/>
      <c r="F1105" s="61"/>
      <c r="G1105" s="61"/>
      <c r="H1105" s="215"/>
    </row>
    <row r="1106" spans="1:8" ht="15.75">
      <c r="A1106" s="61"/>
      <c r="B1106" s="61"/>
      <c r="C1106" s="61"/>
      <c r="D1106" s="61"/>
      <c r="E1106" s="215"/>
      <c r="F1106" s="61"/>
      <c r="G1106" s="61"/>
      <c r="H1106" s="215"/>
    </row>
    <row r="1107" spans="1:8" ht="15.75">
      <c r="A1107" s="61"/>
      <c r="B1107" s="61"/>
      <c r="C1107" s="61"/>
      <c r="D1107" s="61"/>
      <c r="E1107" s="215"/>
      <c r="F1107" s="61"/>
      <c r="G1107" s="61"/>
      <c r="H1107" s="215"/>
    </row>
    <row r="1108" spans="1:8" ht="15.75">
      <c r="A1108" s="61"/>
      <c r="B1108" s="61"/>
      <c r="C1108" s="61"/>
      <c r="D1108" s="61"/>
      <c r="E1108" s="215"/>
      <c r="F1108" s="61"/>
      <c r="G1108" s="61"/>
      <c r="H1108" s="215"/>
    </row>
    <row r="1109" spans="1:8" ht="15.75">
      <c r="A1109" s="61"/>
      <c r="B1109" s="61"/>
      <c r="C1109" s="61"/>
      <c r="D1109" s="61"/>
      <c r="E1109" s="215"/>
      <c r="F1109" s="61"/>
      <c r="G1109" s="61"/>
      <c r="H1109" s="215"/>
    </row>
    <row r="1110" spans="1:8" ht="15.75">
      <c r="A1110" s="61"/>
      <c r="B1110" s="61"/>
      <c r="C1110" s="61"/>
      <c r="D1110" s="61"/>
      <c r="E1110" s="215"/>
      <c r="F1110" s="61"/>
      <c r="G1110" s="61"/>
      <c r="H1110" s="215"/>
    </row>
    <row r="1111" spans="1:8" ht="15.75">
      <c r="A1111" s="61"/>
      <c r="B1111" s="61"/>
      <c r="C1111" s="61"/>
      <c r="D1111" s="61"/>
      <c r="E1111" s="215"/>
      <c r="F1111" s="61"/>
      <c r="G1111" s="61"/>
      <c r="H1111" s="215"/>
    </row>
    <row r="1112" spans="1:8" ht="15.75">
      <c r="A1112" s="61"/>
      <c r="B1112" s="61"/>
      <c r="C1112" s="61"/>
      <c r="D1112" s="61"/>
      <c r="E1112" s="215"/>
      <c r="F1112" s="61"/>
      <c r="G1112" s="61"/>
      <c r="H1112" s="215"/>
    </row>
    <row r="1113" spans="1:8" ht="15.75">
      <c r="A1113" s="61"/>
      <c r="B1113" s="61"/>
      <c r="C1113" s="61"/>
      <c r="D1113" s="61"/>
      <c r="E1113" s="215"/>
      <c r="F1113" s="61"/>
      <c r="G1113" s="61"/>
      <c r="H1113" s="215"/>
    </row>
    <row r="1114" spans="1:8" ht="15.75">
      <c r="A1114" s="61"/>
      <c r="B1114" s="61"/>
      <c r="C1114" s="61"/>
      <c r="D1114" s="61"/>
      <c r="E1114" s="215"/>
      <c r="F1114" s="61"/>
      <c r="G1114" s="61"/>
      <c r="H1114" s="215"/>
    </row>
    <row r="1115" spans="1:8" ht="15.75">
      <c r="A1115" s="61"/>
      <c r="B1115" s="61"/>
      <c r="C1115" s="61"/>
      <c r="D1115" s="61"/>
      <c r="E1115" s="215"/>
      <c r="F1115" s="61"/>
      <c r="G1115" s="61"/>
      <c r="H1115" s="215"/>
    </row>
    <row r="1116" spans="1:8" ht="15.75">
      <c r="A1116" s="61"/>
      <c r="B1116" s="61"/>
      <c r="C1116" s="61"/>
      <c r="D1116" s="61"/>
      <c r="E1116" s="215"/>
      <c r="F1116" s="61"/>
      <c r="G1116" s="61"/>
      <c r="H1116" s="215"/>
    </row>
    <row r="1117" spans="1:8" ht="15.75">
      <c r="A1117" s="61"/>
      <c r="B1117" s="61"/>
      <c r="C1117" s="61"/>
      <c r="D1117" s="61"/>
      <c r="E1117" s="215"/>
      <c r="F1117" s="61"/>
      <c r="G1117" s="61"/>
      <c r="H1117" s="215"/>
    </row>
    <row r="1118" spans="1:8" ht="15.75">
      <c r="A1118" s="61"/>
      <c r="B1118" s="61"/>
      <c r="C1118" s="61"/>
      <c r="D1118" s="61"/>
      <c r="E1118" s="215"/>
      <c r="F1118" s="61"/>
      <c r="G1118" s="61"/>
      <c r="H1118" s="215"/>
    </row>
    <row r="1119" spans="1:8" ht="15.75">
      <c r="A1119" s="61"/>
      <c r="B1119" s="61"/>
      <c r="C1119" s="61"/>
      <c r="D1119" s="61"/>
      <c r="E1119" s="215"/>
      <c r="F1119" s="61"/>
      <c r="G1119" s="61"/>
      <c r="H1119" s="215"/>
    </row>
    <row r="1120" spans="1:8" ht="15.75">
      <c r="A1120" s="61"/>
      <c r="B1120" s="61"/>
      <c r="C1120" s="61"/>
      <c r="D1120" s="61"/>
      <c r="E1120" s="215"/>
      <c r="F1120" s="61"/>
      <c r="G1120" s="61"/>
      <c r="H1120" s="215"/>
    </row>
    <row r="1121" spans="1:8" ht="15.75">
      <c r="A1121" s="61"/>
      <c r="B1121" s="61"/>
      <c r="C1121" s="61"/>
      <c r="D1121" s="61"/>
      <c r="E1121" s="215"/>
      <c r="F1121" s="61"/>
      <c r="G1121" s="61"/>
      <c r="H1121" s="215"/>
    </row>
    <row r="1122" spans="1:8" ht="15.75">
      <c r="A1122" s="61"/>
      <c r="B1122" s="61"/>
      <c r="C1122" s="61"/>
      <c r="D1122" s="61"/>
      <c r="E1122" s="215"/>
      <c r="F1122" s="61"/>
      <c r="G1122" s="61"/>
      <c r="H1122" s="215"/>
    </row>
    <row r="1123" spans="1:8" ht="15.75">
      <c r="A1123" s="61"/>
      <c r="B1123" s="61"/>
      <c r="C1123" s="61"/>
      <c r="D1123" s="61"/>
      <c r="E1123" s="215"/>
      <c r="F1123" s="61"/>
      <c r="G1123" s="61"/>
      <c r="H1123" s="215"/>
    </row>
    <row r="1124" spans="1:8" ht="15.75">
      <c r="A1124" s="61"/>
      <c r="B1124" s="61"/>
      <c r="C1124" s="61"/>
      <c r="D1124" s="61"/>
      <c r="E1124" s="215"/>
      <c r="F1124" s="61"/>
      <c r="G1124" s="61"/>
      <c r="H1124" s="215"/>
    </row>
    <row r="1125" spans="1:8" ht="15.75">
      <c r="A1125" s="61"/>
      <c r="B1125" s="61"/>
      <c r="C1125" s="61"/>
      <c r="D1125" s="61"/>
      <c r="E1125" s="215"/>
      <c r="F1125" s="61"/>
      <c r="G1125" s="61"/>
      <c r="H1125" s="215"/>
    </row>
    <row r="1126" spans="1:8" ht="15.75">
      <c r="A1126" s="61"/>
      <c r="B1126" s="61"/>
      <c r="C1126" s="61"/>
      <c r="D1126" s="61"/>
      <c r="E1126" s="215"/>
      <c r="F1126" s="61"/>
      <c r="G1126" s="61"/>
      <c r="H1126" s="215"/>
    </row>
    <row r="1127" spans="1:8" ht="15.75">
      <c r="A1127" s="61"/>
      <c r="B1127" s="61"/>
      <c r="C1127" s="61"/>
      <c r="D1127" s="61"/>
      <c r="E1127" s="215"/>
      <c r="F1127" s="61"/>
      <c r="G1127" s="61"/>
      <c r="H1127" s="215"/>
    </row>
    <row r="1128" spans="1:8" ht="15.75">
      <c r="A1128" s="61"/>
      <c r="B1128" s="61"/>
      <c r="C1128" s="61"/>
      <c r="D1128" s="61"/>
      <c r="E1128" s="215"/>
      <c r="F1128" s="61"/>
      <c r="G1128" s="61"/>
      <c r="H1128" s="215"/>
    </row>
    <row r="1129" spans="1:8" ht="15.75">
      <c r="A1129" s="61"/>
      <c r="B1129" s="61"/>
      <c r="C1129" s="61"/>
      <c r="D1129" s="61"/>
      <c r="E1129" s="215"/>
      <c r="F1129" s="61"/>
      <c r="G1129" s="61"/>
      <c r="H1129" s="215"/>
    </row>
    <row r="1130" spans="1:8" ht="15.75">
      <c r="A1130" s="61"/>
      <c r="B1130" s="61"/>
      <c r="C1130" s="61"/>
      <c r="D1130" s="61"/>
      <c r="E1130" s="215"/>
      <c r="F1130" s="61"/>
      <c r="G1130" s="61"/>
      <c r="H1130" s="215"/>
    </row>
    <row r="1131" spans="1:8" ht="15.75">
      <c r="A1131" s="61"/>
      <c r="B1131" s="61"/>
      <c r="C1131" s="61"/>
      <c r="D1131" s="61"/>
      <c r="E1131" s="215"/>
      <c r="F1131" s="61"/>
      <c r="G1131" s="61"/>
      <c r="H1131" s="215"/>
    </row>
    <row r="1132" spans="1:8" ht="15.75">
      <c r="A1132" s="61"/>
      <c r="B1132" s="61"/>
      <c r="C1132" s="61"/>
      <c r="D1132" s="61"/>
      <c r="E1132" s="215"/>
      <c r="F1132" s="61"/>
      <c r="G1132" s="61"/>
      <c r="H1132" s="215"/>
    </row>
    <row r="1133" spans="1:8" ht="15.75">
      <c r="A1133" s="61"/>
      <c r="B1133" s="61"/>
      <c r="C1133" s="61"/>
      <c r="D1133" s="61"/>
      <c r="E1133" s="215"/>
      <c r="F1133" s="61"/>
      <c r="G1133" s="61"/>
      <c r="H1133" s="215"/>
    </row>
    <row r="1134" spans="1:8" ht="15.75">
      <c r="A1134" s="61"/>
      <c r="B1134" s="61"/>
      <c r="C1134" s="61"/>
      <c r="D1134" s="61"/>
      <c r="E1134" s="215"/>
      <c r="F1134" s="61"/>
      <c r="G1134" s="61"/>
      <c r="H1134" s="215"/>
    </row>
    <row r="1135" spans="1:8" ht="15.75">
      <c r="A1135" s="61"/>
      <c r="B1135" s="61"/>
      <c r="C1135" s="61"/>
      <c r="D1135" s="61"/>
      <c r="E1135" s="215"/>
      <c r="F1135" s="61"/>
      <c r="G1135" s="61"/>
      <c r="H1135" s="215"/>
    </row>
    <row r="1136" spans="1:8" ht="15.75">
      <c r="A1136" s="61"/>
      <c r="B1136" s="61"/>
      <c r="C1136" s="61"/>
      <c r="D1136" s="61"/>
      <c r="E1136" s="215"/>
      <c r="F1136" s="61"/>
      <c r="G1136" s="61"/>
      <c r="H1136" s="215"/>
    </row>
    <row r="1137" spans="1:8" ht="15.75">
      <c r="A1137" s="61"/>
      <c r="B1137" s="61"/>
      <c r="C1137" s="61"/>
      <c r="D1137" s="61"/>
      <c r="E1137" s="215"/>
      <c r="F1137" s="61"/>
      <c r="G1137" s="61"/>
      <c r="H1137" s="215"/>
    </row>
    <row r="1138" spans="1:8" ht="15.75">
      <c r="A1138" s="61"/>
      <c r="B1138" s="61"/>
      <c r="C1138" s="61"/>
      <c r="D1138" s="61"/>
      <c r="E1138" s="215"/>
      <c r="F1138" s="61"/>
      <c r="G1138" s="61"/>
      <c r="H1138" s="215"/>
    </row>
    <row r="1139" spans="1:8" ht="15.75">
      <c r="A1139" s="61"/>
      <c r="B1139" s="61"/>
      <c r="C1139" s="61"/>
      <c r="D1139" s="61"/>
      <c r="E1139" s="215"/>
      <c r="F1139" s="61"/>
      <c r="G1139" s="61"/>
      <c r="H1139" s="215"/>
    </row>
    <row r="1140" spans="1:8" ht="15.75">
      <c r="A1140" s="61"/>
      <c r="B1140" s="61"/>
      <c r="C1140" s="61"/>
      <c r="D1140" s="61"/>
      <c r="E1140" s="215"/>
      <c r="F1140" s="61"/>
      <c r="G1140" s="61"/>
      <c r="H1140" s="215"/>
    </row>
    <row r="1141" spans="1:8" ht="15.75">
      <c r="A1141" s="61"/>
      <c r="B1141" s="61"/>
      <c r="C1141" s="61"/>
      <c r="D1141" s="61"/>
      <c r="E1141" s="215"/>
      <c r="F1141" s="61"/>
      <c r="G1141" s="61"/>
      <c r="H1141" s="215"/>
    </row>
    <row r="1142" spans="1:8" ht="15.75">
      <c r="A1142" s="61"/>
      <c r="B1142" s="61"/>
      <c r="C1142" s="61"/>
      <c r="D1142" s="61"/>
      <c r="E1142" s="215"/>
      <c r="F1142" s="61"/>
      <c r="G1142" s="61"/>
      <c r="H1142" s="215"/>
    </row>
    <row r="1143" spans="1:8" ht="15.75">
      <c r="A1143" s="61"/>
      <c r="B1143" s="61"/>
      <c r="C1143" s="61"/>
      <c r="D1143" s="61"/>
      <c r="E1143" s="215"/>
      <c r="F1143" s="61"/>
      <c r="G1143" s="61"/>
      <c r="H1143" s="215"/>
    </row>
    <row r="1144" spans="1:8" ht="15.75">
      <c r="A1144" s="61"/>
      <c r="B1144" s="61"/>
      <c r="C1144" s="61"/>
      <c r="D1144" s="61"/>
      <c r="E1144" s="215"/>
      <c r="F1144" s="61"/>
      <c r="G1144" s="61"/>
      <c r="H1144" s="215"/>
    </row>
    <row r="1145" spans="1:8" ht="15.75">
      <c r="A1145" s="61"/>
      <c r="B1145" s="61"/>
      <c r="C1145" s="61"/>
      <c r="D1145" s="61"/>
      <c r="E1145" s="215"/>
      <c r="F1145" s="61"/>
      <c r="G1145" s="61"/>
      <c r="H1145" s="215"/>
    </row>
    <row r="1146" spans="1:8" ht="15.75">
      <c r="A1146" s="61"/>
      <c r="B1146" s="61"/>
      <c r="C1146" s="61"/>
      <c r="D1146" s="61"/>
      <c r="E1146" s="215"/>
      <c r="F1146" s="61"/>
      <c r="G1146" s="61"/>
      <c r="H1146" s="215"/>
    </row>
    <row r="1147" spans="1:8" ht="15.75">
      <c r="A1147" s="61"/>
      <c r="B1147" s="61"/>
      <c r="C1147" s="61"/>
      <c r="D1147" s="61"/>
      <c r="E1147" s="215"/>
      <c r="F1147" s="61"/>
      <c r="G1147" s="61"/>
      <c r="H1147" s="215"/>
    </row>
    <row r="1148" spans="1:8" ht="15.75">
      <c r="A1148" s="61"/>
      <c r="B1148" s="61"/>
      <c r="C1148" s="61"/>
      <c r="D1148" s="61"/>
      <c r="E1148" s="215"/>
      <c r="F1148" s="61"/>
      <c r="G1148" s="61"/>
      <c r="H1148" s="215"/>
    </row>
    <row r="1149" spans="1:8" ht="15.75">
      <c r="A1149" s="61"/>
      <c r="B1149" s="61"/>
      <c r="C1149" s="61"/>
      <c r="D1149" s="61"/>
      <c r="E1149" s="215"/>
      <c r="F1149" s="61"/>
      <c r="G1149" s="61"/>
      <c r="H1149" s="215"/>
    </row>
    <row r="1150" spans="1:8" ht="15.75">
      <c r="A1150" s="61"/>
      <c r="B1150" s="61"/>
      <c r="C1150" s="61"/>
      <c r="D1150" s="61"/>
      <c r="E1150" s="215"/>
      <c r="F1150" s="61"/>
      <c r="G1150" s="61"/>
      <c r="H1150" s="215"/>
    </row>
    <row r="1151" spans="1:8" ht="15.75">
      <c r="A1151" s="61"/>
      <c r="B1151" s="61"/>
      <c r="C1151" s="61"/>
      <c r="D1151" s="61"/>
      <c r="E1151" s="215"/>
      <c r="F1151" s="61"/>
      <c r="G1151" s="61"/>
      <c r="H1151" s="215"/>
    </row>
    <row r="1152" spans="1:8" ht="15.75">
      <c r="A1152" s="61"/>
      <c r="B1152" s="61"/>
      <c r="C1152" s="61"/>
      <c r="D1152" s="61"/>
      <c r="E1152" s="215"/>
      <c r="F1152" s="61"/>
      <c r="G1152" s="61"/>
      <c r="H1152" s="215"/>
    </row>
    <row r="1153" spans="1:8" ht="15.75">
      <c r="A1153" s="61"/>
      <c r="B1153" s="61"/>
      <c r="C1153" s="61"/>
      <c r="D1153" s="61"/>
      <c r="E1153" s="215"/>
      <c r="F1153" s="61"/>
      <c r="G1153" s="61"/>
      <c r="H1153" s="215"/>
    </row>
    <row r="1154" spans="1:8" ht="15.75">
      <c r="A1154" s="61"/>
      <c r="B1154" s="61"/>
      <c r="C1154" s="61"/>
      <c r="D1154" s="61"/>
      <c r="E1154" s="215"/>
      <c r="F1154" s="61"/>
      <c r="G1154" s="61"/>
      <c r="H1154" s="215"/>
    </row>
    <row r="1155" spans="1:8" ht="15.75">
      <c r="A1155" s="61"/>
      <c r="B1155" s="61"/>
      <c r="C1155" s="61"/>
      <c r="D1155" s="61"/>
      <c r="E1155" s="215"/>
      <c r="F1155" s="61"/>
      <c r="G1155" s="61"/>
      <c r="H1155" s="215"/>
    </row>
    <row r="1156" spans="1:8" ht="15.75">
      <c r="A1156" s="61"/>
      <c r="B1156" s="61"/>
      <c r="C1156" s="61"/>
      <c r="D1156" s="61"/>
      <c r="E1156" s="215"/>
      <c r="F1156" s="61"/>
      <c r="G1156" s="61"/>
      <c r="H1156" s="215"/>
    </row>
    <row r="1157" spans="1:8" ht="15.75">
      <c r="A1157" s="61"/>
      <c r="B1157" s="61"/>
      <c r="C1157" s="61"/>
      <c r="D1157" s="61"/>
      <c r="E1157" s="215"/>
      <c r="F1157" s="61"/>
      <c r="G1157" s="61"/>
      <c r="H1157" s="215"/>
    </row>
    <row r="1158" spans="1:8" ht="15.75">
      <c r="A1158" s="61"/>
      <c r="B1158" s="61"/>
      <c r="C1158" s="61"/>
      <c r="D1158" s="61"/>
      <c r="E1158" s="215"/>
      <c r="F1158" s="61"/>
      <c r="G1158" s="61"/>
      <c r="H1158" s="215"/>
    </row>
    <row r="1159" spans="1:8" ht="15.75">
      <c r="A1159" s="61"/>
      <c r="B1159" s="61"/>
      <c r="C1159" s="61"/>
      <c r="D1159" s="61"/>
      <c r="E1159" s="215"/>
      <c r="F1159" s="61"/>
      <c r="G1159" s="61"/>
      <c r="H1159" s="215"/>
    </row>
    <row r="1160" spans="1:8" ht="15.75">
      <c r="A1160" s="61"/>
      <c r="B1160" s="61"/>
      <c r="C1160" s="61"/>
      <c r="D1160" s="61"/>
      <c r="E1160" s="215"/>
      <c r="F1160" s="61"/>
      <c r="G1160" s="61"/>
      <c r="H1160" s="215"/>
    </row>
    <row r="1161" spans="1:8" ht="15.75">
      <c r="A1161" s="61"/>
      <c r="B1161" s="61"/>
      <c r="C1161" s="61"/>
      <c r="D1161" s="61"/>
      <c r="E1161" s="215"/>
      <c r="F1161" s="61"/>
      <c r="G1161" s="61"/>
      <c r="H1161" s="215"/>
    </row>
    <row r="1162" spans="1:8" ht="15.75">
      <c r="A1162" s="61"/>
      <c r="B1162" s="61"/>
      <c r="C1162" s="61"/>
      <c r="D1162" s="61"/>
      <c r="E1162" s="215"/>
      <c r="F1162" s="61"/>
      <c r="G1162" s="61"/>
      <c r="H1162" s="215"/>
    </row>
    <row r="1163" spans="1:8" ht="15.75">
      <c r="A1163" s="61"/>
      <c r="B1163" s="61"/>
      <c r="C1163" s="61"/>
      <c r="D1163" s="61"/>
      <c r="E1163" s="215"/>
      <c r="F1163" s="61"/>
      <c r="G1163" s="61"/>
      <c r="H1163" s="215"/>
    </row>
    <row r="1164" spans="1:8" ht="15.75">
      <c r="A1164" s="61"/>
      <c r="B1164" s="61"/>
      <c r="C1164" s="61"/>
      <c r="D1164" s="61"/>
      <c r="E1164" s="215"/>
      <c r="F1164" s="61"/>
      <c r="G1164" s="61"/>
      <c r="H1164" s="215"/>
    </row>
    <row r="1165" spans="1:8" ht="15.75">
      <c r="A1165" s="61"/>
      <c r="B1165" s="61"/>
      <c r="C1165" s="61"/>
      <c r="D1165" s="61"/>
      <c r="E1165" s="215"/>
      <c r="F1165" s="61"/>
      <c r="G1165" s="61"/>
      <c r="H1165" s="215"/>
    </row>
    <row r="1166" spans="1:8" ht="15.75">
      <c r="A1166" s="61"/>
      <c r="B1166" s="61"/>
      <c r="C1166" s="61"/>
      <c r="D1166" s="61"/>
      <c r="E1166" s="215"/>
      <c r="F1166" s="61"/>
      <c r="G1166" s="61"/>
      <c r="H1166" s="215"/>
    </row>
    <row r="1167" spans="1:8" ht="15.75">
      <c r="A1167" s="61"/>
      <c r="B1167" s="61"/>
      <c r="C1167" s="61"/>
      <c r="D1167" s="61"/>
      <c r="E1167" s="215"/>
      <c r="F1167" s="61"/>
      <c r="G1167" s="61"/>
      <c r="H1167" s="215"/>
    </row>
    <row r="1168" spans="1:8" ht="15.75">
      <c r="A1168" s="61"/>
      <c r="B1168" s="61"/>
      <c r="C1168" s="61"/>
      <c r="D1168" s="61"/>
      <c r="E1168" s="215"/>
      <c r="F1168" s="61"/>
      <c r="G1168" s="61"/>
      <c r="H1168" s="215"/>
    </row>
    <row r="1169" spans="1:8" ht="15.75">
      <c r="A1169" s="61"/>
      <c r="B1169" s="61"/>
      <c r="C1169" s="61"/>
      <c r="D1169" s="61"/>
      <c r="E1169" s="215"/>
      <c r="F1169" s="61"/>
      <c r="G1169" s="61"/>
      <c r="H1169" s="215"/>
    </row>
    <row r="1170" spans="1:8" ht="15.75">
      <c r="A1170" s="61"/>
      <c r="B1170" s="61"/>
      <c r="C1170" s="61"/>
      <c r="D1170" s="61"/>
      <c r="E1170" s="215"/>
      <c r="F1170" s="61"/>
      <c r="G1170" s="61"/>
      <c r="H1170" s="215"/>
    </row>
    <row r="1171" spans="1:8" ht="15.75">
      <c r="A1171" s="61"/>
      <c r="B1171" s="61"/>
      <c r="C1171" s="61"/>
      <c r="D1171" s="61"/>
      <c r="E1171" s="215"/>
      <c r="F1171" s="61"/>
      <c r="G1171" s="61"/>
      <c r="H1171" s="215"/>
    </row>
    <row r="1172" spans="1:8" ht="15.75">
      <c r="A1172" s="61"/>
      <c r="B1172" s="61"/>
      <c r="C1172" s="61"/>
      <c r="D1172" s="61"/>
      <c r="E1172" s="215"/>
      <c r="F1172" s="61"/>
      <c r="G1172" s="61"/>
      <c r="H1172" s="215"/>
    </row>
    <row r="1173" spans="1:8" ht="15.75">
      <c r="A1173" s="61"/>
      <c r="B1173" s="61"/>
      <c r="C1173" s="61"/>
      <c r="D1173" s="61"/>
      <c r="E1173" s="215"/>
      <c r="F1173" s="61"/>
      <c r="G1173" s="61"/>
      <c r="H1173" s="215"/>
    </row>
    <row r="1174" spans="1:8" ht="15.75">
      <c r="A1174" s="61"/>
      <c r="B1174" s="61"/>
      <c r="C1174" s="61"/>
      <c r="D1174" s="61"/>
      <c r="E1174" s="215"/>
      <c r="F1174" s="61"/>
      <c r="G1174" s="61"/>
      <c r="H1174" s="215"/>
    </row>
    <row r="1175" spans="1:8" ht="15.75">
      <c r="A1175" s="61"/>
      <c r="B1175" s="61"/>
      <c r="C1175" s="61"/>
      <c r="D1175" s="61"/>
      <c r="E1175" s="215"/>
      <c r="F1175" s="61"/>
      <c r="G1175" s="61"/>
      <c r="H1175" s="215"/>
    </row>
    <row r="1176" spans="1:8" ht="15.75">
      <c r="A1176" s="61"/>
      <c r="B1176" s="61"/>
      <c r="C1176" s="61"/>
      <c r="D1176" s="61"/>
      <c r="E1176" s="215"/>
      <c r="F1176" s="61"/>
      <c r="G1176" s="61"/>
      <c r="H1176" s="215"/>
    </row>
    <row r="1177" spans="1:8" ht="15.75">
      <c r="A1177" s="61"/>
      <c r="B1177" s="61"/>
      <c r="C1177" s="61"/>
      <c r="D1177" s="61"/>
      <c r="E1177" s="215"/>
      <c r="F1177" s="61"/>
      <c r="G1177" s="61"/>
      <c r="H1177" s="215"/>
    </row>
    <row r="1178" spans="1:8" ht="15.75">
      <c r="A1178" s="61"/>
      <c r="B1178" s="61"/>
      <c r="C1178" s="61"/>
      <c r="D1178" s="61"/>
      <c r="E1178" s="215"/>
      <c r="F1178" s="61"/>
      <c r="G1178" s="61"/>
      <c r="H1178" s="215"/>
    </row>
    <row r="1179" spans="1:8" ht="15.75">
      <c r="A1179" s="61"/>
      <c r="B1179" s="61"/>
      <c r="C1179" s="61"/>
      <c r="D1179" s="61"/>
      <c r="E1179" s="215"/>
      <c r="F1179" s="61"/>
      <c r="G1179" s="61"/>
      <c r="H1179" s="215"/>
    </row>
    <row r="1180" spans="1:8" ht="15.75">
      <c r="A1180" s="61"/>
      <c r="B1180" s="61"/>
      <c r="C1180" s="61"/>
      <c r="D1180" s="61"/>
      <c r="E1180" s="215"/>
      <c r="F1180" s="61"/>
      <c r="G1180" s="61"/>
      <c r="H1180" s="215"/>
    </row>
    <row r="1181" spans="1:8" ht="15.75">
      <c r="A1181" s="61"/>
      <c r="B1181" s="61"/>
      <c r="C1181" s="61"/>
      <c r="D1181" s="61"/>
      <c r="E1181" s="215"/>
      <c r="F1181" s="61"/>
      <c r="G1181" s="61"/>
      <c r="H1181" s="215"/>
    </row>
    <row r="1182" spans="1:8" ht="15.75">
      <c r="A1182" s="61"/>
      <c r="B1182" s="61"/>
      <c r="C1182" s="61"/>
      <c r="D1182" s="61"/>
      <c r="E1182" s="215"/>
      <c r="F1182" s="61"/>
      <c r="G1182" s="61"/>
      <c r="H1182" s="215"/>
    </row>
    <row r="1183" spans="1:8" ht="15.75">
      <c r="A1183" s="61"/>
      <c r="B1183" s="61"/>
      <c r="C1183" s="61"/>
      <c r="D1183" s="61"/>
      <c r="E1183" s="215"/>
      <c r="F1183" s="61"/>
      <c r="G1183" s="61"/>
      <c r="H1183" s="215"/>
    </row>
    <row r="1184" spans="1:8" ht="15.75">
      <c r="A1184" s="61"/>
      <c r="B1184" s="61"/>
      <c r="C1184" s="61"/>
      <c r="D1184" s="61"/>
      <c r="E1184" s="215"/>
      <c r="F1184" s="61"/>
      <c r="G1184" s="61"/>
      <c r="H1184" s="215"/>
    </row>
    <row r="1185" spans="1:8" ht="15.75">
      <c r="A1185" s="61"/>
      <c r="B1185" s="61"/>
      <c r="C1185" s="61"/>
      <c r="D1185" s="61"/>
      <c r="E1185" s="215"/>
      <c r="F1185" s="61"/>
      <c r="G1185" s="61"/>
      <c r="H1185" s="215"/>
    </row>
    <row r="1186" spans="1:8" ht="15.75">
      <c r="A1186" s="61"/>
      <c r="B1186" s="61"/>
      <c r="C1186" s="61"/>
      <c r="D1186" s="61"/>
      <c r="E1186" s="215"/>
      <c r="F1186" s="61"/>
      <c r="G1186" s="61"/>
      <c r="H1186" s="215"/>
    </row>
    <row r="1187" spans="1:8" ht="15.75">
      <c r="A1187" s="61"/>
      <c r="B1187" s="61"/>
      <c r="C1187" s="61"/>
      <c r="D1187" s="61"/>
      <c r="E1187" s="215"/>
      <c r="F1187" s="61"/>
      <c r="G1187" s="61"/>
      <c r="H1187" s="215"/>
    </row>
    <row r="1188" spans="1:8" ht="15.75">
      <c r="A1188" s="61"/>
      <c r="B1188" s="61"/>
      <c r="C1188" s="61"/>
      <c r="D1188" s="61"/>
      <c r="E1188" s="215"/>
      <c r="F1188" s="61"/>
      <c r="G1188" s="61"/>
      <c r="H1188" s="215"/>
    </row>
    <row r="1189" spans="1:8" ht="15.75">
      <c r="A1189" s="61"/>
      <c r="B1189" s="61"/>
      <c r="C1189" s="61"/>
      <c r="D1189" s="61"/>
      <c r="E1189" s="215"/>
      <c r="F1189" s="61"/>
      <c r="G1189" s="61"/>
      <c r="H1189" s="215"/>
    </row>
    <row r="1190" spans="1:8" ht="15.75">
      <c r="A1190" s="61"/>
      <c r="B1190" s="61"/>
      <c r="C1190" s="61"/>
      <c r="D1190" s="61"/>
      <c r="E1190" s="215"/>
      <c r="F1190" s="61"/>
      <c r="G1190" s="61"/>
      <c r="H1190" s="215"/>
    </row>
    <row r="1191" spans="1:8" ht="15.75">
      <c r="A1191" s="61"/>
      <c r="B1191" s="61"/>
      <c r="C1191" s="61"/>
      <c r="D1191" s="61"/>
      <c r="E1191" s="215"/>
      <c r="F1191" s="61"/>
      <c r="G1191" s="61"/>
      <c r="H1191" s="215"/>
    </row>
    <row r="1192" spans="1:8" ht="15.75">
      <c r="A1192" s="61"/>
      <c r="B1192" s="61"/>
      <c r="C1192" s="61"/>
      <c r="D1192" s="61"/>
      <c r="E1192" s="215"/>
      <c r="F1192" s="61"/>
      <c r="G1192" s="61"/>
      <c r="H1192" s="215"/>
    </row>
    <row r="1193" spans="1:8" ht="15.75">
      <c r="A1193" s="61"/>
      <c r="B1193" s="61"/>
      <c r="C1193" s="61"/>
      <c r="D1193" s="61"/>
      <c r="E1193" s="215"/>
      <c r="F1193" s="61"/>
      <c r="G1193" s="61"/>
      <c r="H1193" s="215"/>
    </row>
    <row r="1194" spans="1:8" ht="15.75">
      <c r="A1194" s="61"/>
      <c r="B1194" s="61"/>
      <c r="C1194" s="61"/>
      <c r="D1194" s="61"/>
      <c r="E1194" s="215"/>
      <c r="F1194" s="61"/>
      <c r="G1194" s="61"/>
      <c r="H1194" s="215"/>
    </row>
    <row r="1195" spans="1:8" ht="15.75">
      <c r="A1195" s="61"/>
      <c r="B1195" s="61"/>
      <c r="C1195" s="61"/>
      <c r="D1195" s="61"/>
      <c r="E1195" s="215"/>
      <c r="F1195" s="61"/>
      <c r="G1195" s="61"/>
      <c r="H1195" s="215"/>
    </row>
    <row r="1196" spans="1:8" ht="15.75">
      <c r="A1196" s="61"/>
      <c r="B1196" s="61"/>
      <c r="C1196" s="61"/>
      <c r="D1196" s="61"/>
      <c r="E1196" s="215"/>
      <c r="F1196" s="61"/>
      <c r="G1196" s="61"/>
      <c r="H1196" s="215"/>
    </row>
    <row r="1197" spans="1:8" ht="15.75">
      <c r="A1197" s="61"/>
      <c r="B1197" s="61"/>
      <c r="C1197" s="61"/>
      <c r="D1197" s="61"/>
      <c r="E1197" s="215"/>
      <c r="F1197" s="61"/>
      <c r="G1197" s="61"/>
      <c r="H1197" s="215"/>
    </row>
    <row r="1198" spans="1:8" ht="15.75">
      <c r="A1198" s="61"/>
      <c r="B1198" s="61"/>
      <c r="C1198" s="61"/>
      <c r="D1198" s="61"/>
      <c r="E1198" s="215"/>
      <c r="F1198" s="61"/>
      <c r="G1198" s="61"/>
      <c r="H1198" s="215"/>
    </row>
    <row r="1199" spans="1:8" ht="15.75">
      <c r="A1199" s="61"/>
      <c r="B1199" s="61"/>
      <c r="C1199" s="61"/>
      <c r="D1199" s="61"/>
      <c r="E1199" s="215"/>
      <c r="F1199" s="61"/>
      <c r="G1199" s="61"/>
      <c r="H1199" s="215"/>
    </row>
    <row r="1200" spans="1:8" ht="15.75">
      <c r="A1200" s="61"/>
      <c r="B1200" s="61"/>
      <c r="C1200" s="61"/>
      <c r="D1200" s="61"/>
      <c r="E1200" s="215"/>
      <c r="F1200" s="61"/>
      <c r="G1200" s="61"/>
      <c r="H1200" s="215"/>
    </row>
    <row r="1201" spans="1:8" ht="15.75">
      <c r="A1201" s="61"/>
      <c r="B1201" s="61"/>
      <c r="C1201" s="61"/>
      <c r="D1201" s="61"/>
      <c r="E1201" s="215"/>
      <c r="F1201" s="61"/>
      <c r="G1201" s="61"/>
      <c r="H1201" s="215"/>
    </row>
    <row r="1202" spans="1:8" ht="15.75">
      <c r="A1202" s="61"/>
      <c r="B1202" s="61"/>
      <c r="C1202" s="61"/>
      <c r="D1202" s="61"/>
      <c r="E1202" s="215"/>
      <c r="F1202" s="61"/>
      <c r="G1202" s="61"/>
      <c r="H1202" s="215"/>
    </row>
    <row r="1203" spans="1:8" ht="15.75">
      <c r="A1203" s="61"/>
      <c r="B1203" s="61"/>
      <c r="C1203" s="61"/>
      <c r="D1203" s="61"/>
      <c r="E1203" s="215"/>
      <c r="F1203" s="61"/>
      <c r="G1203" s="61"/>
      <c r="H1203" s="215"/>
    </row>
    <row r="1204" spans="1:8" ht="15.75">
      <c r="A1204" s="61"/>
      <c r="B1204" s="61"/>
      <c r="C1204" s="61"/>
      <c r="D1204" s="61"/>
      <c r="E1204" s="215"/>
      <c r="F1204" s="61"/>
      <c r="G1204" s="61"/>
      <c r="H1204" s="215"/>
    </row>
    <row r="1205" spans="1:8" ht="15.75">
      <c r="A1205" s="61"/>
      <c r="B1205" s="61"/>
      <c r="C1205" s="61"/>
      <c r="D1205" s="61"/>
      <c r="E1205" s="215"/>
      <c r="F1205" s="61"/>
      <c r="G1205" s="61"/>
      <c r="H1205" s="215"/>
    </row>
    <row r="1206" spans="1:8" ht="15.75">
      <c r="A1206" s="61"/>
      <c r="B1206" s="61"/>
      <c r="C1206" s="61"/>
      <c r="D1206" s="61"/>
      <c r="E1206" s="215"/>
      <c r="F1206" s="61"/>
      <c r="G1206" s="61"/>
      <c r="H1206" s="215"/>
    </row>
    <row r="1207" spans="1:8" ht="15.75">
      <c r="A1207" s="61"/>
      <c r="B1207" s="61"/>
      <c r="C1207" s="61"/>
      <c r="D1207" s="61"/>
      <c r="E1207" s="215"/>
      <c r="F1207" s="61"/>
      <c r="G1207" s="61"/>
      <c r="H1207" s="215"/>
    </row>
    <row r="1208" spans="1:8" ht="15.75">
      <c r="A1208" s="61"/>
      <c r="B1208" s="61"/>
      <c r="C1208" s="61"/>
      <c r="D1208" s="61"/>
      <c r="E1208" s="215"/>
      <c r="F1208" s="61"/>
      <c r="G1208" s="61"/>
      <c r="H1208" s="215"/>
    </row>
    <row r="1209" spans="1:8" ht="15.75">
      <c r="A1209" s="61"/>
      <c r="B1209" s="61"/>
      <c r="C1209" s="61"/>
      <c r="D1209" s="61"/>
      <c r="E1209" s="215"/>
      <c r="F1209" s="61"/>
      <c r="G1209" s="61"/>
      <c r="H1209" s="215"/>
    </row>
    <row r="1210" spans="1:8" ht="15.75">
      <c r="A1210" s="61"/>
      <c r="B1210" s="61"/>
      <c r="C1210" s="61"/>
      <c r="D1210" s="61"/>
      <c r="E1210" s="215"/>
      <c r="F1210" s="61"/>
      <c r="G1210" s="61"/>
      <c r="H1210" s="215"/>
    </row>
    <row r="1211" spans="1:8" ht="15.75">
      <c r="A1211" s="61"/>
      <c r="B1211" s="61"/>
      <c r="C1211" s="61"/>
      <c r="D1211" s="61"/>
      <c r="E1211" s="215"/>
      <c r="F1211" s="61"/>
      <c r="G1211" s="61"/>
      <c r="H1211" s="215"/>
    </row>
    <row r="1212" spans="1:8" ht="15.75">
      <c r="A1212" s="61"/>
      <c r="B1212" s="61"/>
      <c r="C1212" s="61"/>
      <c r="D1212" s="61"/>
      <c r="E1212" s="215"/>
      <c r="F1212" s="61"/>
      <c r="G1212" s="61"/>
      <c r="H1212" s="215"/>
    </row>
    <row r="1213" spans="1:8" ht="15.75">
      <c r="A1213" s="61"/>
      <c r="B1213" s="61"/>
      <c r="C1213" s="61"/>
      <c r="D1213" s="61"/>
      <c r="E1213" s="215"/>
      <c r="F1213" s="61"/>
      <c r="G1213" s="61"/>
      <c r="H1213" s="215"/>
    </row>
    <row r="1214" spans="1:8" ht="15.75">
      <c r="A1214" s="61"/>
      <c r="B1214" s="61"/>
      <c r="C1214" s="61"/>
      <c r="D1214" s="61"/>
      <c r="E1214" s="215"/>
      <c r="F1214" s="61"/>
      <c r="G1214" s="61"/>
      <c r="H1214" s="215"/>
    </row>
    <row r="1215" spans="1:8" ht="15.75">
      <c r="A1215" s="61"/>
      <c r="B1215" s="61"/>
      <c r="C1215" s="61"/>
      <c r="D1215" s="61"/>
      <c r="E1215" s="215"/>
      <c r="F1215" s="61"/>
      <c r="G1215" s="61"/>
      <c r="H1215" s="215"/>
    </row>
    <row r="1216" spans="1:8" ht="15.75">
      <c r="A1216" s="61"/>
      <c r="B1216" s="61"/>
      <c r="C1216" s="61"/>
      <c r="D1216" s="61"/>
      <c r="E1216" s="215"/>
      <c r="F1216" s="61"/>
      <c r="G1216" s="61"/>
      <c r="H1216" s="215"/>
    </row>
    <row r="1217" spans="1:8" ht="15.75">
      <c r="A1217" s="61"/>
      <c r="B1217" s="61"/>
      <c r="C1217" s="61"/>
      <c r="D1217" s="61"/>
      <c r="E1217" s="215"/>
      <c r="F1217" s="61"/>
      <c r="G1217" s="61"/>
      <c r="H1217" s="215"/>
    </row>
    <row r="1218" spans="1:8" ht="15.75">
      <c r="A1218" s="61"/>
      <c r="B1218" s="61"/>
      <c r="C1218" s="61"/>
      <c r="D1218" s="61"/>
      <c r="E1218" s="215"/>
      <c r="F1218" s="61"/>
      <c r="G1218" s="61"/>
      <c r="H1218" s="215"/>
    </row>
    <row r="1219" spans="1:8" ht="15.75">
      <c r="A1219" s="61"/>
      <c r="B1219" s="61"/>
      <c r="C1219" s="61"/>
      <c r="D1219" s="61"/>
      <c r="E1219" s="215"/>
      <c r="F1219" s="61"/>
      <c r="G1219" s="61"/>
      <c r="H1219" s="215"/>
    </row>
    <row r="1220" spans="1:8" ht="15.75">
      <c r="A1220" s="61"/>
      <c r="B1220" s="61"/>
      <c r="C1220" s="61"/>
      <c r="D1220" s="61"/>
      <c r="E1220" s="215"/>
      <c r="F1220" s="61"/>
      <c r="G1220" s="61"/>
      <c r="H1220" s="215"/>
    </row>
    <row r="1221" spans="1:8" ht="15.75">
      <c r="A1221" s="61"/>
      <c r="B1221" s="61"/>
      <c r="C1221" s="61"/>
      <c r="D1221" s="61"/>
      <c r="E1221" s="215"/>
      <c r="F1221" s="61"/>
      <c r="G1221" s="61"/>
      <c r="H1221" s="215"/>
    </row>
    <row r="1222" spans="1:8" ht="15.75">
      <c r="A1222" s="61"/>
      <c r="B1222" s="61"/>
      <c r="C1222" s="61"/>
      <c r="D1222" s="61"/>
      <c r="E1222" s="215"/>
      <c r="F1222" s="61"/>
      <c r="G1222" s="61"/>
      <c r="H1222" s="215"/>
    </row>
    <row r="1223" spans="1:8" ht="15.75">
      <c r="A1223" s="61"/>
      <c r="B1223" s="61"/>
      <c r="C1223" s="61"/>
      <c r="D1223" s="61"/>
      <c r="E1223" s="215"/>
      <c r="F1223" s="61"/>
      <c r="G1223" s="61"/>
      <c r="H1223" s="215"/>
    </row>
    <row r="1224" spans="1:8" ht="15.75">
      <c r="A1224" s="61"/>
      <c r="B1224" s="61"/>
      <c r="C1224" s="61"/>
      <c r="D1224" s="61"/>
      <c r="E1224" s="215"/>
      <c r="F1224" s="61"/>
      <c r="G1224" s="61"/>
      <c r="H1224" s="215"/>
    </row>
    <row r="1225" spans="1:8" ht="15.75">
      <c r="A1225" s="61"/>
      <c r="B1225" s="61"/>
      <c r="C1225" s="61"/>
      <c r="D1225" s="61"/>
      <c r="E1225" s="215"/>
      <c r="F1225" s="61"/>
      <c r="G1225" s="61"/>
      <c r="H1225" s="215"/>
    </row>
    <row r="1226" spans="1:8" ht="15.75">
      <c r="A1226" s="61"/>
      <c r="B1226" s="61"/>
      <c r="C1226" s="61"/>
      <c r="D1226" s="61"/>
      <c r="E1226" s="215"/>
      <c r="F1226" s="61"/>
      <c r="G1226" s="61"/>
      <c r="H1226" s="215"/>
    </row>
    <row r="1227" spans="1:8" ht="15.75">
      <c r="A1227" s="61"/>
      <c r="B1227" s="61"/>
      <c r="C1227" s="61"/>
      <c r="D1227" s="61"/>
      <c r="E1227" s="215"/>
      <c r="F1227" s="61"/>
      <c r="G1227" s="61"/>
      <c r="H1227" s="215"/>
    </row>
    <row r="1228" spans="1:8" ht="15.75">
      <c r="A1228" s="61"/>
      <c r="B1228" s="61"/>
      <c r="C1228" s="61"/>
      <c r="D1228" s="61"/>
      <c r="E1228" s="215"/>
      <c r="F1228" s="61"/>
      <c r="G1228" s="61"/>
      <c r="H1228" s="215"/>
    </row>
    <row r="1229" spans="1:8" ht="15.75">
      <c r="A1229" s="61"/>
      <c r="B1229" s="61"/>
      <c r="C1229" s="61"/>
      <c r="D1229" s="61"/>
      <c r="E1229" s="215"/>
      <c r="F1229" s="61"/>
      <c r="G1229" s="61"/>
      <c r="H1229" s="215"/>
    </row>
    <row r="1230" spans="1:8" ht="15.75">
      <c r="A1230" s="61"/>
      <c r="B1230" s="61"/>
      <c r="C1230" s="61"/>
      <c r="D1230" s="61"/>
      <c r="E1230" s="215"/>
      <c r="F1230" s="61"/>
      <c r="G1230" s="61"/>
      <c r="H1230" s="215"/>
    </row>
    <row r="1231" spans="1:8" ht="15.75">
      <c r="A1231" s="61"/>
      <c r="B1231" s="61"/>
      <c r="C1231" s="61"/>
      <c r="D1231" s="61"/>
      <c r="E1231" s="215"/>
      <c r="F1231" s="61"/>
      <c r="G1231" s="61"/>
      <c r="H1231" s="215"/>
    </row>
    <row r="1232" spans="1:8" ht="15.75">
      <c r="A1232" s="61"/>
      <c r="B1232" s="61"/>
      <c r="C1232" s="61"/>
      <c r="D1232" s="61"/>
      <c r="E1232" s="215"/>
      <c r="F1232" s="61"/>
      <c r="G1232" s="61"/>
      <c r="H1232" s="215"/>
    </row>
    <row r="1233" spans="1:8" ht="15.75">
      <c r="A1233" s="61"/>
      <c r="B1233" s="61"/>
      <c r="C1233" s="61"/>
      <c r="D1233" s="61"/>
      <c r="E1233" s="215"/>
      <c r="F1233" s="61"/>
      <c r="G1233" s="61"/>
      <c r="H1233" s="215"/>
    </row>
    <row r="1234" spans="1:8" ht="15.75">
      <c r="A1234" s="61"/>
      <c r="B1234" s="61"/>
      <c r="C1234" s="61"/>
      <c r="D1234" s="61"/>
      <c r="E1234" s="215"/>
      <c r="F1234" s="61"/>
      <c r="G1234" s="61"/>
      <c r="H1234" s="215"/>
    </row>
    <row r="1235" spans="1:8" ht="15.75">
      <c r="A1235" s="61"/>
      <c r="B1235" s="61"/>
      <c r="C1235" s="61"/>
      <c r="D1235" s="61"/>
      <c r="E1235" s="215"/>
      <c r="F1235" s="61"/>
      <c r="G1235" s="61"/>
      <c r="H1235" s="215"/>
    </row>
    <row r="1236" spans="1:8" ht="15.75">
      <c r="A1236" s="61"/>
      <c r="B1236" s="61"/>
      <c r="C1236" s="61"/>
      <c r="D1236" s="61"/>
      <c r="E1236" s="215"/>
      <c r="F1236" s="61"/>
      <c r="G1236" s="61"/>
      <c r="H1236" s="215"/>
    </row>
    <row r="1237" spans="1:8" ht="15.75">
      <c r="A1237" s="61"/>
      <c r="B1237" s="61"/>
      <c r="C1237" s="61"/>
      <c r="D1237" s="61"/>
      <c r="E1237" s="215"/>
      <c r="F1237" s="61"/>
      <c r="G1237" s="61"/>
      <c r="H1237" s="215"/>
    </row>
    <row r="1238" spans="1:8" ht="15.75">
      <c r="A1238" s="61"/>
      <c r="B1238" s="61"/>
      <c r="C1238" s="61"/>
      <c r="D1238" s="61"/>
      <c r="E1238" s="215"/>
      <c r="F1238" s="61"/>
      <c r="G1238" s="61"/>
      <c r="H1238" s="215"/>
    </row>
    <row r="1239" spans="1:8" ht="15.75">
      <c r="A1239" s="61"/>
      <c r="B1239" s="61"/>
      <c r="C1239" s="61"/>
      <c r="D1239" s="61"/>
      <c r="E1239" s="215"/>
      <c r="F1239" s="61"/>
      <c r="G1239" s="61"/>
      <c r="H1239" s="215"/>
    </row>
    <row r="1240" spans="1:8" ht="15.75">
      <c r="A1240" s="61"/>
      <c r="B1240" s="61"/>
      <c r="C1240" s="61"/>
      <c r="D1240" s="61"/>
      <c r="E1240" s="215"/>
      <c r="F1240" s="61"/>
      <c r="G1240" s="61"/>
      <c r="H1240" s="215"/>
    </row>
    <row r="1241" spans="1:8" ht="15.75">
      <c r="A1241" s="61"/>
      <c r="B1241" s="61"/>
      <c r="C1241" s="61"/>
      <c r="D1241" s="61"/>
      <c r="E1241" s="215"/>
      <c r="F1241" s="61"/>
      <c r="G1241" s="61"/>
      <c r="H1241" s="215"/>
    </row>
    <row r="1242" spans="1:8" ht="15.75">
      <c r="A1242" s="61"/>
      <c r="B1242" s="61"/>
      <c r="C1242" s="61"/>
      <c r="D1242" s="61"/>
      <c r="E1242" s="215"/>
      <c r="F1242" s="61"/>
      <c r="G1242" s="61"/>
      <c r="H1242" s="215"/>
    </row>
    <row r="1243" spans="1:8" ht="15.75">
      <c r="A1243" s="61"/>
      <c r="B1243" s="61"/>
      <c r="C1243" s="61"/>
      <c r="D1243" s="61"/>
      <c r="E1243" s="215"/>
      <c r="F1243" s="61"/>
      <c r="G1243" s="61"/>
      <c r="H1243" s="215"/>
    </row>
    <row r="1244" spans="1:8" ht="15.75">
      <c r="A1244" s="61"/>
      <c r="B1244" s="61"/>
      <c r="C1244" s="61"/>
      <c r="D1244" s="61"/>
      <c r="E1244" s="215"/>
      <c r="F1244" s="61"/>
      <c r="G1244" s="61"/>
      <c r="H1244" s="215"/>
    </row>
    <row r="1245" spans="1:8" ht="15.75">
      <c r="A1245" s="61"/>
      <c r="B1245" s="61"/>
      <c r="C1245" s="61"/>
      <c r="D1245" s="61"/>
      <c r="E1245" s="215"/>
      <c r="F1245" s="61"/>
      <c r="G1245" s="61"/>
      <c r="H1245" s="215"/>
    </row>
    <row r="1246" spans="1:8" ht="15.75">
      <c r="A1246" s="61"/>
      <c r="B1246" s="61"/>
      <c r="C1246" s="61"/>
      <c r="D1246" s="61"/>
      <c r="E1246" s="215"/>
      <c r="F1246" s="61"/>
      <c r="G1246" s="61"/>
      <c r="H1246" s="215"/>
    </row>
    <row r="1247" spans="1:8" ht="15.75">
      <c r="A1247" s="61"/>
      <c r="B1247" s="61"/>
      <c r="C1247" s="61"/>
      <c r="D1247" s="61"/>
      <c r="E1247" s="215"/>
      <c r="F1247" s="61"/>
      <c r="G1247" s="61"/>
      <c r="H1247" s="215"/>
    </row>
    <row r="1248" spans="1:8" ht="15.75">
      <c r="A1248" s="61"/>
      <c r="B1248" s="61"/>
      <c r="C1248" s="61"/>
      <c r="D1248" s="61"/>
      <c r="E1248" s="215"/>
      <c r="F1248" s="61"/>
      <c r="G1248" s="61"/>
      <c r="H1248" s="215"/>
    </row>
    <row r="1249" spans="1:8" ht="15.75">
      <c r="A1249" s="61"/>
      <c r="B1249" s="61"/>
      <c r="C1249" s="61"/>
      <c r="D1249" s="61"/>
      <c r="E1249" s="215"/>
      <c r="F1249" s="61"/>
      <c r="G1249" s="61"/>
      <c r="H1249" s="215"/>
    </row>
    <row r="1250" spans="1:8" ht="15.75">
      <c r="A1250" s="61"/>
      <c r="B1250" s="61"/>
      <c r="C1250" s="61"/>
      <c r="D1250" s="61"/>
      <c r="E1250" s="215"/>
      <c r="F1250" s="61"/>
      <c r="G1250" s="61"/>
      <c r="H1250" s="215"/>
    </row>
    <row r="1251" spans="1:8" ht="15.75">
      <c r="A1251" s="61"/>
      <c r="B1251" s="61"/>
      <c r="C1251" s="61"/>
      <c r="D1251" s="61"/>
      <c r="E1251" s="215"/>
      <c r="F1251" s="61"/>
      <c r="G1251" s="61"/>
      <c r="H1251" s="215"/>
    </row>
    <row r="1252" spans="1:8" ht="15.75">
      <c r="A1252" s="61"/>
      <c r="B1252" s="61"/>
      <c r="C1252" s="61"/>
      <c r="D1252" s="61"/>
      <c r="E1252" s="215"/>
      <c r="F1252" s="61"/>
      <c r="G1252" s="61"/>
      <c r="H1252" s="215"/>
    </row>
    <row r="1253" spans="1:8" ht="15.75">
      <c r="A1253" s="61"/>
      <c r="B1253" s="61"/>
      <c r="C1253" s="61"/>
      <c r="D1253" s="61"/>
      <c r="E1253" s="215"/>
      <c r="F1253" s="61"/>
      <c r="G1253" s="61"/>
      <c r="H1253" s="215"/>
    </row>
    <row r="1254" spans="1:8" ht="15.75">
      <c r="A1254" s="61"/>
      <c r="B1254" s="61"/>
      <c r="C1254" s="61"/>
      <c r="D1254" s="61"/>
      <c r="E1254" s="215"/>
      <c r="F1254" s="61"/>
      <c r="G1254" s="61"/>
      <c r="H1254" s="215"/>
    </row>
    <row r="1255" spans="1:8" ht="15.75">
      <c r="A1255" s="61"/>
      <c r="B1255" s="61"/>
      <c r="C1255" s="61"/>
      <c r="D1255" s="61"/>
      <c r="E1255" s="215"/>
      <c r="F1255" s="61"/>
      <c r="G1255" s="61"/>
      <c r="H1255" s="215"/>
    </row>
    <row r="1256" spans="1:8" ht="15.75">
      <c r="A1256" s="61"/>
      <c r="B1256" s="61"/>
      <c r="C1256" s="61"/>
      <c r="D1256" s="61"/>
      <c r="E1256" s="215"/>
      <c r="F1256" s="61"/>
      <c r="G1256" s="61"/>
      <c r="H1256" s="215"/>
    </row>
    <row r="1257" spans="1:8" ht="15.75">
      <c r="A1257" s="61"/>
      <c r="B1257" s="61"/>
      <c r="C1257" s="61"/>
      <c r="D1257" s="61"/>
      <c r="E1257" s="215"/>
      <c r="F1257" s="61"/>
      <c r="G1257" s="61"/>
      <c r="H1257" s="215"/>
    </row>
    <row r="1258" spans="1:8" ht="15.75">
      <c r="A1258" s="61"/>
      <c r="B1258" s="61"/>
      <c r="C1258" s="61"/>
      <c r="D1258" s="61"/>
      <c r="E1258" s="215"/>
      <c r="F1258" s="61"/>
      <c r="G1258" s="61"/>
      <c r="H1258" s="215"/>
    </row>
    <row r="1259" spans="1:8" ht="15.75">
      <c r="A1259" s="61"/>
      <c r="B1259" s="61"/>
      <c r="C1259" s="61"/>
      <c r="D1259" s="61"/>
      <c r="E1259" s="215"/>
      <c r="F1259" s="61"/>
      <c r="G1259" s="61"/>
      <c r="H1259" s="215"/>
    </row>
    <row r="1260" spans="1:8" ht="15.75">
      <c r="A1260" s="61"/>
      <c r="B1260" s="61"/>
      <c r="C1260" s="61"/>
      <c r="D1260" s="61"/>
      <c r="E1260" s="215"/>
      <c r="F1260" s="61"/>
      <c r="G1260" s="61"/>
      <c r="H1260" s="215"/>
    </row>
    <row r="1261" spans="1:8" ht="15.75">
      <c r="A1261" s="61"/>
      <c r="B1261" s="61"/>
      <c r="C1261" s="61"/>
      <c r="D1261" s="61"/>
      <c r="E1261" s="215"/>
      <c r="F1261" s="61"/>
      <c r="G1261" s="61"/>
      <c r="H1261" s="215"/>
    </row>
    <row r="1262" spans="1:8" ht="15.75">
      <c r="A1262" s="61"/>
      <c r="B1262" s="61"/>
      <c r="C1262" s="61"/>
      <c r="D1262" s="61"/>
      <c r="E1262" s="215"/>
      <c r="F1262" s="61"/>
      <c r="G1262" s="61"/>
      <c r="H1262" s="215"/>
    </row>
    <row r="1263" spans="1:8" ht="15.75">
      <c r="A1263" s="61"/>
      <c r="B1263" s="61"/>
      <c r="C1263" s="61"/>
      <c r="D1263" s="61"/>
      <c r="E1263" s="215"/>
      <c r="F1263" s="61"/>
      <c r="G1263" s="61"/>
      <c r="H1263" s="215"/>
    </row>
    <row r="1264" spans="1:8" ht="15.75">
      <c r="A1264" s="61"/>
      <c r="B1264" s="61"/>
      <c r="C1264" s="61"/>
      <c r="D1264" s="61"/>
      <c r="E1264" s="215"/>
      <c r="F1264" s="61"/>
      <c r="G1264" s="61"/>
      <c r="H1264" s="215"/>
    </row>
    <row r="1265" spans="1:8" ht="15.75">
      <c r="A1265" s="61"/>
      <c r="B1265" s="61"/>
      <c r="C1265" s="61"/>
      <c r="D1265" s="61"/>
      <c r="E1265" s="215"/>
      <c r="F1265" s="61"/>
      <c r="G1265" s="61"/>
      <c r="H1265" s="215"/>
    </row>
    <row r="1266" spans="1:8" ht="15.75">
      <c r="A1266" s="61"/>
      <c r="B1266" s="61"/>
      <c r="C1266" s="61"/>
      <c r="D1266" s="61"/>
      <c r="E1266" s="215"/>
      <c r="F1266" s="61"/>
      <c r="G1266" s="61"/>
      <c r="H1266" s="215"/>
    </row>
    <row r="1267" spans="1:8" ht="15.75">
      <c r="A1267" s="61"/>
      <c r="B1267" s="61"/>
      <c r="C1267" s="61"/>
      <c r="D1267" s="61"/>
      <c r="E1267" s="215"/>
      <c r="F1267" s="61"/>
      <c r="G1267" s="61"/>
      <c r="H1267" s="215"/>
    </row>
    <row r="1268" spans="1:8" ht="15.75">
      <c r="A1268" s="61"/>
      <c r="B1268" s="61"/>
      <c r="C1268" s="61"/>
      <c r="D1268" s="61"/>
      <c r="E1268" s="215"/>
      <c r="F1268" s="61"/>
      <c r="G1268" s="61"/>
      <c r="H1268" s="215"/>
    </row>
    <row r="1269" spans="1:8" ht="15.75">
      <c r="A1269" s="61"/>
      <c r="B1269" s="61"/>
      <c r="C1269" s="61"/>
      <c r="D1269" s="61"/>
      <c r="E1269" s="215"/>
      <c r="F1269" s="61"/>
      <c r="G1269" s="61"/>
      <c r="H1269" s="215"/>
    </row>
    <row r="1270" spans="1:8" ht="15.75">
      <c r="A1270" s="61"/>
      <c r="B1270" s="61"/>
      <c r="C1270" s="61"/>
      <c r="D1270" s="61"/>
      <c r="E1270" s="215"/>
      <c r="F1270" s="61"/>
      <c r="G1270" s="61"/>
      <c r="H1270" s="215"/>
    </row>
    <row r="1271" spans="1:8" ht="15.75">
      <c r="A1271" s="61"/>
      <c r="B1271" s="61"/>
      <c r="C1271" s="61"/>
      <c r="D1271" s="61"/>
      <c r="E1271" s="215"/>
      <c r="F1271" s="61"/>
      <c r="G1271" s="61"/>
      <c r="H1271" s="215"/>
    </row>
    <row r="1272" spans="1:8" ht="15.75">
      <c r="A1272" s="61"/>
      <c r="B1272" s="61"/>
      <c r="C1272" s="61"/>
      <c r="D1272" s="61"/>
      <c r="E1272" s="215"/>
      <c r="F1272" s="61"/>
      <c r="G1272" s="61"/>
      <c r="H1272" s="215"/>
    </row>
    <row r="1273" spans="1:8" ht="15.75">
      <c r="A1273" s="61"/>
      <c r="B1273" s="61"/>
      <c r="C1273" s="61"/>
      <c r="D1273" s="61"/>
      <c r="E1273" s="215"/>
      <c r="F1273" s="61"/>
      <c r="G1273" s="61"/>
      <c r="H1273" s="215"/>
    </row>
    <row r="1274" spans="1:8" ht="15.75">
      <c r="A1274" s="61"/>
      <c r="B1274" s="61"/>
      <c r="C1274" s="61"/>
      <c r="D1274" s="61"/>
      <c r="E1274" s="215"/>
      <c r="F1274" s="61"/>
      <c r="G1274" s="61"/>
      <c r="H1274" s="215"/>
    </row>
    <row r="1275" spans="1:8" ht="15.75">
      <c r="A1275" s="61"/>
      <c r="B1275" s="61"/>
      <c r="C1275" s="61"/>
      <c r="D1275" s="61"/>
      <c r="E1275" s="215"/>
      <c r="F1275" s="61"/>
      <c r="G1275" s="61"/>
      <c r="H1275" s="215"/>
    </row>
    <row r="1276" spans="1:8" ht="15.75">
      <c r="A1276" s="61"/>
      <c r="B1276" s="61"/>
      <c r="C1276" s="61"/>
      <c r="D1276" s="61"/>
      <c r="E1276" s="215"/>
      <c r="F1276" s="61"/>
      <c r="G1276" s="61"/>
      <c r="H1276" s="215"/>
    </row>
    <row r="1277" spans="1:8" ht="15.75">
      <c r="A1277" s="61"/>
      <c r="B1277" s="61"/>
      <c r="C1277" s="61"/>
      <c r="D1277" s="61"/>
      <c r="E1277" s="215"/>
      <c r="F1277" s="61"/>
      <c r="G1277" s="61"/>
      <c r="H1277" s="215"/>
    </row>
    <row r="1278" spans="1:8" ht="15.75">
      <c r="A1278" s="61"/>
      <c r="B1278" s="61"/>
      <c r="C1278" s="61"/>
      <c r="D1278" s="61"/>
      <c r="E1278" s="215"/>
      <c r="F1278" s="61"/>
      <c r="G1278" s="61"/>
      <c r="H1278" s="215"/>
    </row>
    <row r="1279" spans="1:8" ht="15.75">
      <c r="A1279" s="61"/>
      <c r="B1279" s="61"/>
      <c r="C1279" s="61"/>
      <c r="D1279" s="61"/>
      <c r="E1279" s="215"/>
      <c r="F1279" s="61"/>
      <c r="G1279" s="61"/>
      <c r="H1279" s="215"/>
    </row>
    <row r="1280" spans="1:8" ht="15.75">
      <c r="A1280" s="61"/>
      <c r="B1280" s="61"/>
      <c r="C1280" s="61"/>
      <c r="D1280" s="61"/>
      <c r="E1280" s="215"/>
      <c r="F1280" s="61"/>
      <c r="G1280" s="61"/>
      <c r="H1280" s="215"/>
    </row>
    <row r="1281" spans="1:8" ht="15.75">
      <c r="A1281" s="61"/>
      <c r="B1281" s="61"/>
      <c r="C1281" s="61"/>
      <c r="D1281" s="61"/>
      <c r="E1281" s="215"/>
      <c r="F1281" s="61"/>
      <c r="G1281" s="61"/>
      <c r="H1281" s="215"/>
    </row>
    <row r="1282" spans="1:8" ht="15.75">
      <c r="A1282" s="61"/>
      <c r="B1282" s="61"/>
      <c r="C1282" s="61"/>
      <c r="D1282" s="61"/>
      <c r="E1282" s="215"/>
      <c r="F1282" s="61"/>
      <c r="G1282" s="61"/>
      <c r="H1282" s="215"/>
    </row>
    <row r="1283" spans="1:8" ht="15.75">
      <c r="A1283" s="61"/>
      <c r="B1283" s="61"/>
      <c r="C1283" s="61"/>
      <c r="D1283" s="61"/>
      <c r="E1283" s="215"/>
      <c r="F1283" s="61"/>
      <c r="G1283" s="61"/>
      <c r="H1283" s="215"/>
    </row>
    <row r="1284" spans="1:8" ht="15.75">
      <c r="A1284" s="61"/>
      <c r="B1284" s="61"/>
      <c r="C1284" s="61"/>
      <c r="D1284" s="61"/>
      <c r="E1284" s="215"/>
      <c r="F1284" s="61"/>
      <c r="G1284" s="61"/>
      <c r="H1284" s="215"/>
    </row>
    <row r="1285" spans="1:8" ht="15.75">
      <c r="A1285" s="61"/>
      <c r="B1285" s="61"/>
      <c r="C1285" s="61"/>
      <c r="D1285" s="61"/>
      <c r="E1285" s="215"/>
      <c r="F1285" s="61"/>
      <c r="G1285" s="61"/>
      <c r="H1285" s="215"/>
    </row>
    <row r="1286" spans="1:8" ht="15.75">
      <c r="A1286" s="61"/>
      <c r="B1286" s="61"/>
      <c r="C1286" s="61"/>
      <c r="D1286" s="61"/>
      <c r="E1286" s="215"/>
      <c r="F1286" s="61"/>
      <c r="G1286" s="61"/>
      <c r="H1286" s="215"/>
    </row>
    <row r="1287" spans="1:8" ht="15.75">
      <c r="A1287" s="61"/>
      <c r="B1287" s="61"/>
      <c r="C1287" s="61"/>
      <c r="D1287" s="61"/>
      <c r="E1287" s="215"/>
      <c r="F1287" s="61"/>
      <c r="G1287" s="61"/>
      <c r="H1287" s="215"/>
    </row>
    <row r="1288" spans="1:8" ht="15.75">
      <c r="A1288" s="61"/>
      <c r="B1288" s="61"/>
      <c r="C1288" s="61"/>
      <c r="D1288" s="61"/>
      <c r="E1288" s="215"/>
      <c r="F1288" s="61"/>
      <c r="G1288" s="61"/>
      <c r="H1288" s="215"/>
    </row>
    <row r="1289" spans="1:8" ht="15.75">
      <c r="A1289" s="61"/>
      <c r="B1289" s="61"/>
      <c r="C1289" s="61"/>
      <c r="D1289" s="61"/>
      <c r="E1289" s="215"/>
      <c r="F1289" s="61"/>
      <c r="G1289" s="61"/>
      <c r="H1289" s="215"/>
    </row>
    <row r="1290" spans="1:8" ht="15.75">
      <c r="A1290" s="61"/>
      <c r="B1290" s="61"/>
      <c r="C1290" s="61"/>
      <c r="D1290" s="61"/>
      <c r="E1290" s="215"/>
      <c r="F1290" s="61"/>
      <c r="G1290" s="61"/>
      <c r="H1290" s="215"/>
    </row>
    <row r="1291" spans="1:8" ht="15.75">
      <c r="A1291" s="61"/>
      <c r="B1291" s="61"/>
      <c r="C1291" s="61"/>
      <c r="D1291" s="61"/>
      <c r="E1291" s="215"/>
      <c r="F1291" s="61"/>
      <c r="G1291" s="61"/>
      <c r="H1291" s="215"/>
    </row>
    <row r="1292" spans="1:8" ht="15.75">
      <c r="A1292" s="61"/>
      <c r="B1292" s="61"/>
      <c r="C1292" s="61"/>
      <c r="D1292" s="61"/>
      <c r="E1292" s="215"/>
      <c r="F1292" s="61"/>
      <c r="G1292" s="61"/>
      <c r="H1292" s="215"/>
    </row>
    <row r="1293" spans="1:8" ht="15.75">
      <c r="A1293" s="61"/>
      <c r="B1293" s="61"/>
      <c r="C1293" s="61"/>
      <c r="D1293" s="61"/>
      <c r="E1293" s="215"/>
      <c r="F1293" s="61"/>
      <c r="G1293" s="61"/>
      <c r="H1293" s="215"/>
    </row>
    <row r="1294" spans="1:8" ht="15.75">
      <c r="A1294" s="61"/>
      <c r="B1294" s="61"/>
      <c r="C1294" s="61"/>
      <c r="D1294" s="61"/>
      <c r="E1294" s="215"/>
      <c r="F1294" s="61"/>
      <c r="G1294" s="61"/>
      <c r="H1294" s="215"/>
    </row>
    <row r="1295" spans="1:8" ht="15.75">
      <c r="A1295" s="61"/>
      <c r="B1295" s="61"/>
      <c r="C1295" s="61"/>
      <c r="D1295" s="61"/>
      <c r="E1295" s="215"/>
      <c r="F1295" s="61"/>
      <c r="G1295" s="61"/>
      <c r="H1295" s="215"/>
    </row>
    <row r="1296" spans="1:8" ht="15.75">
      <c r="A1296" s="61"/>
      <c r="B1296" s="61"/>
      <c r="C1296" s="61"/>
      <c r="D1296" s="61"/>
      <c r="E1296" s="215"/>
      <c r="F1296" s="61"/>
      <c r="G1296" s="61"/>
      <c r="H1296" s="215"/>
    </row>
    <row r="1297" spans="1:8" ht="15.75">
      <c r="A1297" s="61"/>
      <c r="B1297" s="61"/>
      <c r="C1297" s="61"/>
      <c r="D1297" s="61"/>
      <c r="E1297" s="215"/>
      <c r="F1297" s="61"/>
      <c r="G1297" s="61"/>
      <c r="H1297" s="215"/>
    </row>
    <row r="1298" spans="1:8" ht="15.75">
      <c r="A1298" s="61"/>
      <c r="B1298" s="61"/>
      <c r="C1298" s="61"/>
      <c r="D1298" s="61"/>
      <c r="E1298" s="215"/>
      <c r="F1298" s="61"/>
      <c r="G1298" s="61"/>
      <c r="H1298" s="215"/>
    </row>
    <row r="1299" spans="1:8" ht="15.75">
      <c r="A1299" s="61"/>
      <c r="B1299" s="61"/>
      <c r="C1299" s="61"/>
      <c r="D1299" s="61"/>
      <c r="E1299" s="215"/>
      <c r="F1299" s="61"/>
      <c r="G1299" s="61"/>
      <c r="H1299" s="215"/>
    </row>
    <row r="1300" spans="1:8" ht="15.75">
      <c r="A1300" s="61"/>
      <c r="B1300" s="61"/>
      <c r="C1300" s="61"/>
      <c r="D1300" s="61"/>
      <c r="E1300" s="215"/>
      <c r="F1300" s="61"/>
      <c r="G1300" s="61"/>
      <c r="H1300" s="215"/>
    </row>
    <row r="1301" spans="1:8" ht="15.75">
      <c r="A1301" s="61"/>
      <c r="B1301" s="61"/>
      <c r="C1301" s="61"/>
      <c r="D1301" s="61"/>
      <c r="E1301" s="215"/>
      <c r="F1301" s="61"/>
      <c r="G1301" s="61"/>
      <c r="H1301" s="215"/>
    </row>
    <row r="1302" spans="1:8" ht="15.75">
      <c r="A1302" s="61"/>
      <c r="B1302" s="61"/>
      <c r="C1302" s="61"/>
      <c r="D1302" s="61"/>
      <c r="E1302" s="215"/>
      <c r="F1302" s="61"/>
      <c r="G1302" s="61"/>
      <c r="H1302" s="215"/>
    </row>
    <row r="1303" spans="1:8" ht="15.75">
      <c r="A1303" s="61"/>
      <c r="B1303" s="61"/>
      <c r="C1303" s="61"/>
      <c r="D1303" s="61"/>
      <c r="E1303" s="215"/>
      <c r="F1303" s="61"/>
      <c r="G1303" s="61"/>
      <c r="H1303" s="215"/>
    </row>
    <row r="1304" spans="1:8" ht="15.75">
      <c r="A1304" s="61"/>
      <c r="B1304" s="61"/>
      <c r="C1304" s="61"/>
      <c r="D1304" s="61"/>
      <c r="E1304" s="215"/>
      <c r="F1304" s="61"/>
      <c r="G1304" s="61"/>
      <c r="H1304" s="215"/>
    </row>
    <row r="1305" spans="1:8" ht="15.75">
      <c r="A1305" s="61"/>
      <c r="B1305" s="61"/>
      <c r="C1305" s="61"/>
      <c r="D1305" s="61"/>
      <c r="E1305" s="215"/>
      <c r="F1305" s="61"/>
      <c r="G1305" s="61"/>
      <c r="H1305" s="215"/>
    </row>
    <row r="1306" spans="1:8" ht="15.75">
      <c r="A1306" s="61"/>
      <c r="B1306" s="61"/>
      <c r="C1306" s="61"/>
      <c r="D1306" s="61"/>
      <c r="E1306" s="215"/>
      <c r="F1306" s="61"/>
      <c r="G1306" s="61"/>
      <c r="H1306" s="215"/>
    </row>
    <row r="1307" spans="1:8" ht="15.75">
      <c r="A1307" s="61"/>
      <c r="B1307" s="61"/>
      <c r="C1307" s="61"/>
      <c r="D1307" s="61"/>
      <c r="E1307" s="215"/>
      <c r="F1307" s="61"/>
      <c r="G1307" s="61"/>
      <c r="H1307" s="215"/>
    </row>
    <row r="1308" spans="1:8" ht="15.75">
      <c r="A1308" s="61"/>
      <c r="B1308" s="61"/>
      <c r="C1308" s="61"/>
      <c r="D1308" s="61"/>
      <c r="E1308" s="215"/>
      <c r="F1308" s="61"/>
      <c r="G1308" s="61"/>
      <c r="H1308" s="215"/>
    </row>
    <row r="1309" spans="1:8" ht="15.75">
      <c r="A1309" s="61"/>
      <c r="B1309" s="61"/>
      <c r="C1309" s="61"/>
      <c r="D1309" s="61"/>
      <c r="E1309" s="215"/>
      <c r="F1309" s="61"/>
      <c r="G1309" s="61"/>
      <c r="H1309" s="215"/>
    </row>
    <row r="1310" spans="1:8" ht="15.75">
      <c r="A1310" s="61"/>
      <c r="B1310" s="61"/>
      <c r="C1310" s="61"/>
      <c r="D1310" s="61"/>
      <c r="E1310" s="215"/>
      <c r="F1310" s="61"/>
      <c r="G1310" s="61"/>
      <c r="H1310" s="215"/>
    </row>
    <row r="1311" spans="1:8" ht="15.75">
      <c r="A1311" s="61"/>
      <c r="B1311" s="61"/>
      <c r="C1311" s="61"/>
      <c r="D1311" s="61"/>
      <c r="E1311" s="215"/>
      <c r="F1311" s="61"/>
      <c r="G1311" s="61"/>
      <c r="H1311" s="215"/>
    </row>
    <row r="1312" spans="1:8" ht="15.75">
      <c r="A1312" s="61"/>
      <c r="B1312" s="61"/>
      <c r="C1312" s="61"/>
      <c r="D1312" s="61"/>
      <c r="E1312" s="215"/>
      <c r="F1312" s="61"/>
      <c r="G1312" s="61"/>
      <c r="H1312" s="215"/>
    </row>
    <row r="1313" spans="1:8" ht="15.75">
      <c r="A1313" s="61"/>
      <c r="B1313" s="61"/>
      <c r="C1313" s="61"/>
      <c r="D1313" s="61"/>
      <c r="E1313" s="215"/>
      <c r="F1313" s="61"/>
      <c r="G1313" s="61"/>
      <c r="H1313" s="215"/>
    </row>
    <row r="1314" spans="1:8" ht="15.75">
      <c r="A1314" s="61"/>
      <c r="B1314" s="61"/>
      <c r="C1314" s="61"/>
      <c r="D1314" s="61"/>
      <c r="E1314" s="215"/>
      <c r="F1314" s="61"/>
      <c r="G1314" s="61"/>
      <c r="H1314" s="215"/>
    </row>
    <row r="1315" spans="1:8" ht="15.75">
      <c r="A1315" s="61"/>
      <c r="B1315" s="61"/>
      <c r="C1315" s="61"/>
      <c r="D1315" s="61"/>
      <c r="E1315" s="215"/>
      <c r="F1315" s="61"/>
      <c r="G1315" s="61"/>
      <c r="H1315" s="215"/>
    </row>
    <row r="1316" spans="1:8" ht="15.75">
      <c r="A1316" s="61"/>
      <c r="B1316" s="61"/>
      <c r="C1316" s="61"/>
      <c r="D1316" s="61"/>
      <c r="E1316" s="215"/>
      <c r="F1316" s="61"/>
      <c r="G1316" s="61"/>
      <c r="H1316" s="215"/>
    </row>
    <row r="1317" spans="1:8" ht="15.75">
      <c r="A1317" s="61"/>
      <c r="B1317" s="61"/>
      <c r="C1317" s="61"/>
      <c r="D1317" s="61"/>
      <c r="E1317" s="215"/>
      <c r="F1317" s="61"/>
      <c r="G1317" s="61"/>
      <c r="H1317" s="215"/>
    </row>
    <row r="1318" spans="1:8" ht="15.75">
      <c r="A1318" s="61"/>
      <c r="B1318" s="61"/>
      <c r="C1318" s="61"/>
      <c r="D1318" s="61"/>
      <c r="E1318" s="215"/>
      <c r="F1318" s="61"/>
      <c r="G1318" s="61"/>
      <c r="H1318" s="215"/>
    </row>
    <row r="1319" spans="1:8" ht="15.75">
      <c r="A1319" s="61"/>
      <c r="B1319" s="61"/>
      <c r="C1319" s="61"/>
      <c r="D1319" s="61"/>
      <c r="E1319" s="215"/>
      <c r="F1319" s="61"/>
      <c r="G1319" s="61"/>
      <c r="H1319" s="215"/>
    </row>
    <row r="1320" spans="1:8" ht="15.75">
      <c r="A1320" s="61"/>
      <c r="B1320" s="61"/>
      <c r="C1320" s="61"/>
      <c r="D1320" s="61"/>
      <c r="E1320" s="215"/>
      <c r="F1320" s="61"/>
      <c r="G1320" s="61"/>
      <c r="H1320" s="215"/>
    </row>
    <row r="1321" spans="1:8" ht="15.75">
      <c r="A1321" s="61"/>
      <c r="B1321" s="61"/>
      <c r="C1321" s="61"/>
      <c r="D1321" s="61"/>
      <c r="E1321" s="215"/>
      <c r="F1321" s="61"/>
      <c r="G1321" s="61"/>
      <c r="H1321" s="215"/>
    </row>
    <row r="1322" spans="1:8" ht="15.75">
      <c r="A1322" s="61"/>
      <c r="B1322" s="61"/>
      <c r="C1322" s="61"/>
      <c r="D1322" s="61"/>
      <c r="E1322" s="215"/>
      <c r="F1322" s="61"/>
      <c r="G1322" s="61"/>
      <c r="H1322" s="215"/>
    </row>
    <row r="1323" spans="1:8" ht="15.75">
      <c r="A1323" s="61"/>
      <c r="B1323" s="61"/>
      <c r="C1323" s="61"/>
      <c r="D1323" s="61"/>
      <c r="E1323" s="215"/>
      <c r="F1323" s="61"/>
      <c r="G1323" s="61"/>
      <c r="H1323" s="215"/>
    </row>
    <row r="1324" spans="1:8" ht="15.75">
      <c r="A1324" s="61"/>
      <c r="B1324" s="61"/>
      <c r="C1324" s="61"/>
      <c r="D1324" s="61"/>
      <c r="E1324" s="215"/>
      <c r="F1324" s="61"/>
      <c r="G1324" s="61"/>
      <c r="H1324" s="215"/>
    </row>
    <row r="1325" spans="1:8" ht="15.75">
      <c r="A1325" s="61"/>
      <c r="B1325" s="61"/>
      <c r="C1325" s="61"/>
      <c r="D1325" s="61"/>
      <c r="E1325" s="215"/>
      <c r="F1325" s="61"/>
      <c r="G1325" s="61"/>
      <c r="H1325" s="215"/>
    </row>
    <row r="1326" spans="1:8" ht="15.75">
      <c r="A1326" s="61"/>
      <c r="B1326" s="61"/>
      <c r="C1326" s="61"/>
      <c r="D1326" s="61"/>
      <c r="E1326" s="215"/>
      <c r="F1326" s="61"/>
      <c r="G1326" s="61"/>
      <c r="H1326" s="215"/>
    </row>
    <row r="1327" spans="1:8" ht="15.75">
      <c r="A1327" s="61"/>
      <c r="B1327" s="61"/>
      <c r="C1327" s="61"/>
      <c r="D1327" s="61"/>
      <c r="E1327" s="215"/>
      <c r="F1327" s="61"/>
      <c r="G1327" s="61"/>
      <c r="H1327" s="215"/>
    </row>
    <row r="1328" spans="1:8" ht="15.75">
      <c r="A1328" s="61"/>
      <c r="B1328" s="61"/>
      <c r="C1328" s="61"/>
      <c r="D1328" s="61"/>
      <c r="E1328" s="215"/>
      <c r="F1328" s="61"/>
      <c r="G1328" s="61"/>
      <c r="H1328" s="215"/>
    </row>
    <row r="1329" spans="1:8" ht="15.75">
      <c r="A1329" s="61"/>
      <c r="B1329" s="61"/>
      <c r="C1329" s="61"/>
      <c r="D1329" s="61"/>
      <c r="E1329" s="215"/>
      <c r="F1329" s="61"/>
      <c r="G1329" s="61"/>
      <c r="H1329" s="215"/>
    </row>
    <row r="1330" spans="1:8" ht="15.75">
      <c r="A1330" s="61"/>
      <c r="B1330" s="61"/>
      <c r="C1330" s="61"/>
      <c r="D1330" s="61"/>
      <c r="E1330" s="215"/>
      <c r="F1330" s="61"/>
      <c r="G1330" s="61"/>
      <c r="H1330" s="215"/>
    </row>
    <row r="1331" spans="1:8" ht="15.75">
      <c r="A1331" s="61"/>
      <c r="B1331" s="61"/>
      <c r="C1331" s="61"/>
      <c r="D1331" s="61"/>
      <c r="E1331" s="215"/>
      <c r="F1331" s="61"/>
      <c r="G1331" s="61"/>
      <c r="H1331" s="215"/>
    </row>
    <row r="1332" spans="1:8" ht="15.75">
      <c r="A1332" s="61"/>
      <c r="B1332" s="61"/>
      <c r="C1332" s="61"/>
      <c r="D1332" s="61"/>
      <c r="E1332" s="215"/>
      <c r="F1332" s="61"/>
      <c r="G1332" s="61"/>
      <c r="H1332" s="215"/>
    </row>
    <row r="1333" spans="1:8" ht="15.75">
      <c r="A1333" s="61"/>
      <c r="B1333" s="61"/>
      <c r="C1333" s="61"/>
      <c r="D1333" s="61"/>
      <c r="E1333" s="215"/>
      <c r="F1333" s="61"/>
      <c r="G1333" s="61"/>
      <c r="H1333" s="215"/>
    </row>
    <row r="1334" spans="1:8" ht="15.75">
      <c r="A1334" s="61"/>
      <c r="B1334" s="61"/>
      <c r="C1334" s="61"/>
      <c r="D1334" s="61"/>
      <c r="E1334" s="215"/>
      <c r="F1334" s="61"/>
      <c r="G1334" s="61"/>
      <c r="H1334" s="215"/>
    </row>
    <row r="1335" spans="1:8" ht="15.75">
      <c r="A1335" s="61"/>
      <c r="B1335" s="61"/>
      <c r="C1335" s="61"/>
      <c r="D1335" s="61"/>
      <c r="E1335" s="215"/>
      <c r="F1335" s="61"/>
      <c r="G1335" s="61"/>
      <c r="H1335" s="215"/>
    </row>
    <row r="1336" spans="1:8" ht="15.75">
      <c r="A1336" s="61"/>
      <c r="B1336" s="61"/>
      <c r="C1336" s="61"/>
      <c r="D1336" s="61"/>
      <c r="E1336" s="215"/>
      <c r="F1336" s="61"/>
      <c r="G1336" s="61"/>
      <c r="H1336" s="215"/>
    </row>
    <row r="1337" spans="1:8" ht="15.75">
      <c r="A1337" s="61"/>
      <c r="B1337" s="61"/>
      <c r="C1337" s="61"/>
      <c r="D1337" s="61"/>
      <c r="E1337" s="215"/>
      <c r="F1337" s="61"/>
      <c r="G1337" s="61"/>
      <c r="H1337" s="215"/>
    </row>
    <row r="1338" spans="1:8" ht="15.75">
      <c r="A1338" s="61"/>
      <c r="B1338" s="61"/>
      <c r="C1338" s="61"/>
      <c r="D1338" s="61"/>
      <c r="E1338" s="215"/>
      <c r="F1338" s="61"/>
      <c r="G1338" s="61"/>
      <c r="H1338" s="215"/>
    </row>
    <row r="1339" spans="1:8" ht="15.75">
      <c r="A1339" s="61"/>
      <c r="B1339" s="61"/>
      <c r="C1339" s="61"/>
      <c r="D1339" s="61"/>
      <c r="E1339" s="215"/>
      <c r="F1339" s="61"/>
      <c r="G1339" s="61"/>
      <c r="H1339" s="215"/>
    </row>
    <row r="1340" spans="1:8" ht="15.75">
      <c r="A1340" s="61"/>
      <c r="B1340" s="61"/>
      <c r="C1340" s="61"/>
      <c r="D1340" s="61"/>
      <c r="E1340" s="215"/>
      <c r="F1340" s="61"/>
      <c r="G1340" s="61"/>
      <c r="H1340" s="215"/>
    </row>
    <row r="1341" spans="1:8" ht="15.75">
      <c r="A1341" s="61"/>
      <c r="B1341" s="61"/>
      <c r="C1341" s="61"/>
      <c r="D1341" s="61"/>
      <c r="E1341" s="215"/>
      <c r="F1341" s="61"/>
      <c r="G1341" s="61"/>
      <c r="H1341" s="215"/>
    </row>
    <row r="1342" spans="1:8" ht="15.75">
      <c r="A1342" s="61"/>
      <c r="B1342" s="61"/>
      <c r="C1342" s="61"/>
      <c r="D1342" s="61"/>
      <c r="E1342" s="215"/>
      <c r="F1342" s="61"/>
      <c r="G1342" s="61"/>
      <c r="H1342" s="215"/>
    </row>
    <row r="1343" spans="1:8" ht="15.75">
      <c r="A1343" s="61"/>
      <c r="B1343" s="61"/>
      <c r="C1343" s="61"/>
      <c r="D1343" s="61"/>
      <c r="E1343" s="215"/>
      <c r="F1343" s="61"/>
      <c r="G1343" s="61"/>
      <c r="H1343" s="215"/>
    </row>
    <row r="1344" spans="1:8" ht="15.75">
      <c r="A1344" s="61"/>
      <c r="B1344" s="61"/>
      <c r="C1344" s="61"/>
      <c r="D1344" s="61"/>
      <c r="E1344" s="215"/>
      <c r="F1344" s="61"/>
      <c r="G1344" s="61"/>
      <c r="H1344" s="215"/>
    </row>
    <row r="1345" spans="1:8" ht="15.75">
      <c r="A1345" s="61"/>
      <c r="B1345" s="61"/>
      <c r="C1345" s="61"/>
      <c r="D1345" s="61"/>
      <c r="E1345" s="215"/>
      <c r="F1345" s="61"/>
      <c r="G1345" s="61"/>
      <c r="H1345" s="215"/>
    </row>
    <row r="1346" spans="1:8" ht="15.75">
      <c r="A1346" s="61"/>
      <c r="B1346" s="61"/>
      <c r="C1346" s="61"/>
      <c r="D1346" s="61"/>
      <c r="E1346" s="215"/>
      <c r="F1346" s="61"/>
      <c r="G1346" s="61"/>
      <c r="H1346" s="215"/>
    </row>
    <row r="1347" spans="1:8" ht="15.75">
      <c r="A1347" s="61"/>
      <c r="B1347" s="61"/>
      <c r="C1347" s="61"/>
      <c r="D1347" s="61"/>
      <c r="E1347" s="215"/>
      <c r="F1347" s="61"/>
      <c r="G1347" s="61"/>
      <c r="H1347" s="215"/>
    </row>
    <row r="1348" spans="1:8" ht="15.75">
      <c r="A1348" s="61"/>
      <c r="B1348" s="61"/>
      <c r="C1348" s="61"/>
      <c r="D1348" s="61"/>
      <c r="E1348" s="215"/>
      <c r="F1348" s="61"/>
      <c r="G1348" s="61"/>
      <c r="H1348" s="215"/>
    </row>
    <row r="1349" spans="1:8" ht="15.75">
      <c r="A1349" s="61"/>
      <c r="B1349" s="61"/>
      <c r="C1349" s="61"/>
      <c r="D1349" s="61"/>
      <c r="E1349" s="215"/>
      <c r="F1349" s="61"/>
      <c r="G1349" s="61"/>
      <c r="H1349" s="215"/>
    </row>
    <row r="1350" spans="1:8" ht="15.75">
      <c r="A1350" s="61"/>
      <c r="B1350" s="61"/>
      <c r="C1350" s="61"/>
      <c r="D1350" s="61"/>
      <c r="E1350" s="215"/>
      <c r="F1350" s="61"/>
      <c r="G1350" s="61"/>
      <c r="H1350" s="215"/>
    </row>
    <row r="1351" spans="1:8" ht="15.75">
      <c r="A1351" s="61"/>
      <c r="B1351" s="61"/>
      <c r="C1351" s="61"/>
      <c r="D1351" s="61"/>
      <c r="E1351" s="215"/>
      <c r="F1351" s="61"/>
      <c r="G1351" s="61"/>
      <c r="H1351" s="215"/>
    </row>
    <row r="1352" spans="1:8" ht="15.75">
      <c r="A1352" s="61"/>
      <c r="B1352" s="61"/>
      <c r="C1352" s="61"/>
      <c r="D1352" s="61"/>
      <c r="E1352" s="215"/>
      <c r="F1352" s="61"/>
      <c r="G1352" s="61"/>
      <c r="H1352" s="215"/>
    </row>
    <row r="1353" spans="1:8" ht="15.75">
      <c r="A1353" s="61"/>
      <c r="B1353" s="61"/>
      <c r="C1353" s="61"/>
      <c r="D1353" s="61"/>
      <c r="E1353" s="215"/>
      <c r="F1353" s="61"/>
      <c r="G1353" s="61"/>
      <c r="H1353" s="215"/>
    </row>
    <row r="1354" spans="1:8" ht="15.75">
      <c r="A1354" s="61"/>
      <c r="B1354" s="61"/>
      <c r="C1354" s="61"/>
      <c r="D1354" s="61"/>
      <c r="E1354" s="215"/>
      <c r="F1354" s="61"/>
      <c r="G1354" s="61"/>
      <c r="H1354" s="215"/>
    </row>
    <row r="1355" spans="1:8" ht="15.75">
      <c r="A1355" s="61"/>
      <c r="B1355" s="61"/>
      <c r="C1355" s="61"/>
      <c r="D1355" s="61"/>
      <c r="E1355" s="215"/>
      <c r="F1355" s="61"/>
      <c r="G1355" s="61"/>
      <c r="H1355" s="215"/>
    </row>
    <row r="1356" spans="1:8" ht="15.75">
      <c r="A1356" s="61"/>
      <c r="B1356" s="61"/>
      <c r="C1356" s="61"/>
      <c r="D1356" s="61"/>
      <c r="E1356" s="215"/>
      <c r="F1356" s="61"/>
      <c r="G1356" s="61"/>
      <c r="H1356" s="215"/>
    </row>
    <row r="1357" spans="1:8" ht="15.75">
      <c r="A1357" s="61"/>
      <c r="B1357" s="61"/>
      <c r="C1357" s="61"/>
      <c r="D1357" s="61"/>
      <c r="E1357" s="215"/>
      <c r="F1357" s="61"/>
      <c r="G1357" s="61"/>
      <c r="H1357" s="215"/>
    </row>
    <row r="1358" spans="1:8" ht="15.75">
      <c r="A1358" s="61"/>
      <c r="B1358" s="61"/>
      <c r="C1358" s="61"/>
      <c r="D1358" s="61"/>
      <c r="E1358" s="215"/>
      <c r="F1358" s="61"/>
      <c r="G1358" s="61"/>
      <c r="H1358" s="215"/>
    </row>
    <row r="1359" spans="1:8" ht="15.75">
      <c r="A1359" s="61"/>
      <c r="B1359" s="61"/>
      <c r="C1359" s="61"/>
      <c r="D1359" s="61"/>
      <c r="E1359" s="215"/>
      <c r="F1359" s="61"/>
      <c r="G1359" s="61"/>
      <c r="H1359" s="215"/>
    </row>
    <row r="1360" spans="1:8" ht="15.75">
      <c r="A1360" s="61"/>
      <c r="B1360" s="61"/>
      <c r="C1360" s="61"/>
      <c r="D1360" s="61"/>
      <c r="E1360" s="215"/>
      <c r="F1360" s="61"/>
      <c r="G1360" s="61"/>
      <c r="H1360" s="215"/>
    </row>
    <row r="1361" spans="1:8" ht="15.75">
      <c r="A1361" s="61"/>
      <c r="B1361" s="61"/>
      <c r="C1361" s="61"/>
      <c r="D1361" s="61"/>
      <c r="E1361" s="215"/>
      <c r="F1361" s="61"/>
      <c r="G1361" s="61"/>
      <c r="H1361" s="215"/>
    </row>
    <row r="1362" spans="1:8" ht="15.75">
      <c r="A1362" s="61"/>
      <c r="B1362" s="61"/>
      <c r="C1362" s="61"/>
      <c r="D1362" s="61"/>
      <c r="E1362" s="215"/>
      <c r="F1362" s="61"/>
      <c r="G1362" s="61"/>
      <c r="H1362" s="215"/>
    </row>
    <row r="1363" spans="1:8" ht="15.75">
      <c r="A1363" s="61"/>
      <c r="B1363" s="61"/>
      <c r="C1363" s="61"/>
      <c r="D1363" s="61"/>
      <c r="E1363" s="215"/>
      <c r="F1363" s="61"/>
      <c r="G1363" s="61"/>
      <c r="H1363" s="215"/>
    </row>
    <row r="1364" spans="1:8" ht="15.75">
      <c r="A1364" s="61"/>
      <c r="B1364" s="61"/>
      <c r="C1364" s="61"/>
      <c r="D1364" s="61"/>
      <c r="E1364" s="215"/>
      <c r="F1364" s="61"/>
      <c r="G1364" s="61"/>
      <c r="H1364" s="215"/>
    </row>
    <row r="1365" spans="1:8" ht="15.75">
      <c r="A1365" s="61"/>
      <c r="B1365" s="61"/>
      <c r="C1365" s="61"/>
      <c r="D1365" s="61"/>
      <c r="E1365" s="215"/>
      <c r="F1365" s="61"/>
      <c r="G1365" s="61"/>
      <c r="H1365" s="215"/>
    </row>
    <row r="1366" spans="1:8" ht="15.75">
      <c r="A1366" s="61"/>
      <c r="B1366" s="61"/>
      <c r="C1366" s="61"/>
      <c r="D1366" s="61"/>
      <c r="E1366" s="215"/>
      <c r="F1366" s="61"/>
      <c r="G1366" s="61"/>
      <c r="H1366" s="215"/>
    </row>
    <row r="1367" spans="1:8" ht="15.75">
      <c r="A1367" s="61"/>
      <c r="B1367" s="61"/>
      <c r="C1367" s="61"/>
      <c r="D1367" s="61"/>
      <c r="E1367" s="215"/>
      <c r="F1367" s="61"/>
      <c r="G1367" s="61"/>
      <c r="H1367" s="215"/>
    </row>
    <row r="1368" spans="1:8" ht="15.75">
      <c r="A1368" s="61"/>
      <c r="B1368" s="61"/>
      <c r="C1368" s="61"/>
      <c r="D1368" s="61"/>
      <c r="E1368" s="215"/>
      <c r="F1368" s="61"/>
      <c r="G1368" s="61"/>
      <c r="H1368" s="215"/>
    </row>
    <row r="1369" spans="1:8" ht="15.75">
      <c r="A1369" s="61"/>
      <c r="B1369" s="61"/>
      <c r="C1369" s="61"/>
      <c r="D1369" s="61"/>
      <c r="E1369" s="215"/>
      <c r="F1369" s="61"/>
      <c r="G1369" s="61"/>
      <c r="H1369" s="215"/>
    </row>
    <row r="1370" spans="1:8" ht="15.75">
      <c r="A1370" s="61"/>
      <c r="B1370" s="61"/>
      <c r="C1370" s="61"/>
      <c r="D1370" s="61"/>
      <c r="E1370" s="215"/>
      <c r="F1370" s="61"/>
      <c r="G1370" s="61"/>
      <c r="H1370" s="215"/>
    </row>
    <row r="1371" spans="1:8" ht="15.75">
      <c r="A1371" s="61"/>
      <c r="B1371" s="61"/>
      <c r="C1371" s="61"/>
      <c r="D1371" s="61"/>
      <c r="E1371" s="215"/>
      <c r="F1371" s="61"/>
      <c r="G1371" s="61"/>
      <c r="H1371" s="215"/>
    </row>
    <row r="1372" spans="1:8" ht="15.75">
      <c r="A1372" s="61"/>
      <c r="B1372" s="61"/>
      <c r="C1372" s="61"/>
      <c r="D1372" s="61"/>
      <c r="E1372" s="215"/>
      <c r="F1372" s="61"/>
      <c r="G1372" s="61"/>
      <c r="H1372" s="215"/>
    </row>
    <row r="1373" spans="1:8" ht="15.75">
      <c r="A1373" s="61"/>
      <c r="B1373" s="61"/>
      <c r="C1373" s="61"/>
      <c r="D1373" s="61"/>
      <c r="E1373" s="215"/>
      <c r="F1373" s="61"/>
      <c r="G1373" s="61"/>
      <c r="H1373" s="215"/>
    </row>
    <row r="1374" spans="1:8" ht="15.75">
      <c r="A1374" s="61"/>
      <c r="B1374" s="61"/>
      <c r="C1374" s="61"/>
      <c r="D1374" s="61"/>
      <c r="E1374" s="215"/>
      <c r="F1374" s="61"/>
      <c r="G1374" s="61"/>
      <c r="H1374" s="215"/>
    </row>
    <row r="1375" spans="1:8" ht="15.75">
      <c r="A1375" s="61"/>
      <c r="B1375" s="61"/>
      <c r="C1375" s="61"/>
      <c r="D1375" s="61"/>
      <c r="E1375" s="215"/>
      <c r="F1375" s="61"/>
      <c r="G1375" s="61"/>
      <c r="H1375" s="215"/>
    </row>
    <row r="1376" spans="1:8" ht="15.75">
      <c r="A1376" s="61"/>
      <c r="B1376" s="61"/>
      <c r="C1376" s="61"/>
      <c r="D1376" s="61"/>
      <c r="E1376" s="215"/>
      <c r="F1376" s="61"/>
      <c r="G1376" s="61"/>
      <c r="H1376" s="215"/>
    </row>
    <row r="1377" spans="1:8" ht="15.75">
      <c r="A1377" s="61"/>
      <c r="B1377" s="61"/>
      <c r="C1377" s="61"/>
      <c r="D1377" s="61"/>
      <c r="E1377" s="215"/>
      <c r="F1377" s="61"/>
      <c r="G1377" s="61"/>
      <c r="H1377" s="215"/>
    </row>
    <row r="1378" spans="1:8" ht="15.75">
      <c r="A1378" s="61"/>
      <c r="B1378" s="61"/>
      <c r="C1378" s="61"/>
      <c r="D1378" s="61"/>
      <c r="E1378" s="215"/>
      <c r="F1378" s="61"/>
      <c r="G1378" s="61"/>
      <c r="H1378" s="215"/>
    </row>
    <row r="1379" spans="1:8" ht="15.75">
      <c r="A1379" s="61"/>
      <c r="B1379" s="61"/>
      <c r="C1379" s="61"/>
      <c r="D1379" s="61"/>
      <c r="E1379" s="215"/>
      <c r="F1379" s="61"/>
      <c r="G1379" s="61"/>
      <c r="H1379" s="215"/>
    </row>
    <row r="1380" spans="1:8" ht="15.75">
      <c r="A1380" s="61"/>
      <c r="B1380" s="61"/>
      <c r="C1380" s="61"/>
      <c r="D1380" s="61"/>
      <c r="E1380" s="215"/>
      <c r="F1380" s="61"/>
      <c r="G1380" s="61"/>
      <c r="H1380" s="215"/>
    </row>
    <row r="1381" spans="1:8" ht="15.75">
      <c r="A1381" s="61"/>
      <c r="B1381" s="61"/>
      <c r="C1381" s="61"/>
      <c r="D1381" s="61"/>
      <c r="E1381" s="215"/>
      <c r="F1381" s="61"/>
      <c r="G1381" s="61"/>
      <c r="H1381" s="215"/>
    </row>
    <row r="1382" spans="1:8" ht="15.75">
      <c r="A1382" s="61"/>
      <c r="B1382" s="61"/>
      <c r="C1382" s="61"/>
      <c r="D1382" s="61"/>
      <c r="E1382" s="215"/>
      <c r="F1382" s="61"/>
      <c r="G1382" s="61"/>
      <c r="H1382" s="215"/>
    </row>
    <row r="1383" spans="1:8" ht="15.75">
      <c r="A1383" s="61"/>
      <c r="B1383" s="61"/>
      <c r="C1383" s="61"/>
      <c r="D1383" s="61"/>
      <c r="E1383" s="215"/>
      <c r="F1383" s="61"/>
      <c r="G1383" s="61"/>
      <c r="H1383" s="215"/>
    </row>
    <row r="1384" spans="1:8" ht="15.75">
      <c r="A1384" s="61"/>
      <c r="B1384" s="61"/>
      <c r="C1384" s="61"/>
      <c r="D1384" s="61"/>
      <c r="E1384" s="215"/>
      <c r="F1384" s="61"/>
      <c r="G1384" s="61"/>
      <c r="H1384" s="215"/>
    </row>
    <row r="1385" spans="1:8" ht="15.75">
      <c r="A1385" s="61"/>
      <c r="B1385" s="61"/>
      <c r="C1385" s="61"/>
      <c r="D1385" s="61"/>
      <c r="E1385" s="215"/>
      <c r="F1385" s="61"/>
      <c r="G1385" s="61"/>
      <c r="H1385" s="215"/>
    </row>
    <row r="1386" spans="1:8" ht="15.75">
      <c r="A1386" s="61"/>
      <c r="B1386" s="61"/>
      <c r="C1386" s="61"/>
      <c r="D1386" s="61"/>
      <c r="E1386" s="215"/>
      <c r="F1386" s="61"/>
      <c r="G1386" s="61"/>
      <c r="H1386" s="215"/>
    </row>
    <row r="1387" spans="1:8" ht="15.75">
      <c r="A1387" s="61"/>
      <c r="B1387" s="61"/>
      <c r="C1387" s="61"/>
      <c r="D1387" s="61"/>
      <c r="E1387" s="215"/>
      <c r="F1387" s="61"/>
      <c r="G1387" s="61"/>
      <c r="H1387" s="215"/>
    </row>
    <row r="1388" spans="1:8" ht="15.75">
      <c r="A1388" s="61"/>
      <c r="B1388" s="61"/>
      <c r="C1388" s="61"/>
      <c r="D1388" s="61"/>
      <c r="E1388" s="215"/>
      <c r="F1388" s="61"/>
      <c r="G1388" s="61"/>
      <c r="H1388" s="215"/>
    </row>
    <row r="1389" spans="1:8" ht="15.75">
      <c r="A1389" s="61"/>
      <c r="B1389" s="61"/>
      <c r="C1389" s="61"/>
      <c r="D1389" s="61"/>
      <c r="E1389" s="215"/>
      <c r="F1389" s="61"/>
      <c r="G1389" s="61"/>
      <c r="H1389" s="215"/>
    </row>
    <row r="1390" spans="1:8" ht="15.75">
      <c r="A1390" s="61"/>
      <c r="B1390" s="61"/>
      <c r="C1390" s="61"/>
      <c r="D1390" s="61"/>
      <c r="E1390" s="215"/>
      <c r="F1390" s="61"/>
      <c r="G1390" s="61"/>
      <c r="H1390" s="215"/>
    </row>
    <row r="1391" spans="1:8" ht="15.75">
      <c r="A1391" s="61"/>
      <c r="B1391" s="61"/>
      <c r="C1391" s="61"/>
      <c r="D1391" s="61"/>
      <c r="E1391" s="215"/>
      <c r="F1391" s="61"/>
      <c r="G1391" s="61"/>
      <c r="H1391" s="215"/>
    </row>
    <row r="1392" spans="1:8" ht="15.75">
      <c r="A1392" s="61"/>
      <c r="B1392" s="61"/>
      <c r="C1392" s="61"/>
      <c r="D1392" s="61"/>
      <c r="E1392" s="215"/>
      <c r="F1392" s="61"/>
      <c r="G1392" s="61"/>
      <c r="H1392" s="215"/>
    </row>
    <row r="1393" spans="1:8" ht="15.75">
      <c r="A1393" s="61"/>
      <c r="B1393" s="61"/>
      <c r="C1393" s="61"/>
      <c r="D1393" s="61"/>
      <c r="E1393" s="215"/>
      <c r="F1393" s="61"/>
      <c r="G1393" s="61"/>
      <c r="H1393" s="215"/>
    </row>
    <row r="1394" spans="1:8" ht="15.75">
      <c r="A1394" s="61"/>
      <c r="B1394" s="61"/>
      <c r="C1394" s="61"/>
      <c r="D1394" s="61"/>
      <c r="E1394" s="215"/>
      <c r="F1394" s="61"/>
      <c r="G1394" s="61"/>
      <c r="H1394" s="215"/>
    </row>
    <row r="1395" spans="1:8" ht="15.75">
      <c r="A1395" s="61"/>
      <c r="B1395" s="61"/>
      <c r="C1395" s="61"/>
      <c r="D1395" s="61"/>
      <c r="E1395" s="215"/>
      <c r="F1395" s="61"/>
      <c r="G1395" s="61"/>
      <c r="H1395" s="215"/>
    </row>
    <row r="1396" spans="1:8" ht="15.75">
      <c r="A1396" s="61"/>
      <c r="B1396" s="61"/>
      <c r="C1396" s="61"/>
      <c r="D1396" s="61"/>
      <c r="E1396" s="215"/>
      <c r="F1396" s="61"/>
      <c r="G1396" s="61"/>
      <c r="H1396" s="215"/>
    </row>
    <row r="1397" spans="1:8" ht="15.75">
      <c r="A1397" s="61"/>
      <c r="B1397" s="61"/>
      <c r="C1397" s="61"/>
      <c r="D1397" s="61"/>
      <c r="E1397" s="215"/>
      <c r="F1397" s="61"/>
      <c r="G1397" s="61"/>
      <c r="H1397" s="215"/>
    </row>
    <row r="1398" spans="1:8" ht="15.75">
      <c r="A1398" s="61"/>
      <c r="B1398" s="61"/>
      <c r="C1398" s="61"/>
      <c r="D1398" s="61"/>
      <c r="E1398" s="215"/>
      <c r="F1398" s="61"/>
      <c r="G1398" s="61"/>
      <c r="H1398" s="215"/>
    </row>
    <row r="1399" spans="1:8" ht="15.75">
      <c r="A1399" s="61"/>
      <c r="B1399" s="61"/>
      <c r="C1399" s="61"/>
      <c r="D1399" s="61"/>
      <c r="E1399" s="215"/>
      <c r="F1399" s="61"/>
      <c r="G1399" s="61"/>
      <c r="H1399" s="215"/>
    </row>
    <row r="1400" spans="1:8" ht="15.75">
      <c r="A1400" s="61"/>
      <c r="B1400" s="61"/>
      <c r="C1400" s="61"/>
      <c r="D1400" s="61"/>
      <c r="E1400" s="215"/>
      <c r="F1400" s="61"/>
      <c r="G1400" s="61"/>
      <c r="H1400" s="215"/>
    </row>
    <row r="1401" spans="1:8" ht="15.75">
      <c r="A1401" s="61"/>
      <c r="B1401" s="61"/>
      <c r="C1401" s="61"/>
      <c r="D1401" s="61"/>
      <c r="E1401" s="215"/>
      <c r="F1401" s="61"/>
      <c r="G1401" s="61"/>
      <c r="H1401" s="215"/>
    </row>
    <row r="1402" spans="1:8" ht="15.75">
      <c r="A1402" s="61"/>
      <c r="B1402" s="61"/>
      <c r="C1402" s="61"/>
      <c r="D1402" s="61"/>
      <c r="E1402" s="215"/>
      <c r="F1402" s="61"/>
      <c r="G1402" s="61"/>
      <c r="H1402" s="215"/>
    </row>
    <row r="1403" spans="1:8" ht="15.75">
      <c r="A1403" s="61"/>
      <c r="B1403" s="61"/>
      <c r="C1403" s="61"/>
      <c r="D1403" s="61"/>
      <c r="E1403" s="215"/>
      <c r="F1403" s="61"/>
      <c r="G1403" s="61"/>
      <c r="H1403" s="215"/>
    </row>
    <row r="1404" spans="1:8" ht="15.75">
      <c r="A1404" s="61"/>
      <c r="B1404" s="61"/>
      <c r="C1404" s="61"/>
      <c r="D1404" s="61"/>
      <c r="E1404" s="215"/>
      <c r="F1404" s="61"/>
      <c r="G1404" s="61"/>
      <c r="H1404" s="215"/>
    </row>
    <row r="1405" spans="1:8" ht="15.75">
      <c r="A1405" s="61"/>
      <c r="B1405" s="61"/>
      <c r="C1405" s="61"/>
      <c r="D1405" s="61"/>
      <c r="E1405" s="215"/>
      <c r="F1405" s="61"/>
      <c r="G1405" s="61"/>
      <c r="H1405" s="215"/>
    </row>
    <row r="1406" spans="1:8" ht="15.75">
      <c r="A1406" s="61"/>
      <c r="B1406" s="61"/>
      <c r="C1406" s="61"/>
      <c r="D1406" s="61"/>
      <c r="E1406" s="215"/>
      <c r="F1406" s="61"/>
      <c r="G1406" s="61"/>
      <c r="H1406" s="215"/>
    </row>
    <row r="1407" spans="1:8" ht="15.75">
      <c r="A1407" s="61"/>
      <c r="B1407" s="61"/>
      <c r="C1407" s="61"/>
      <c r="D1407" s="61"/>
      <c r="E1407" s="215"/>
      <c r="F1407" s="61"/>
      <c r="G1407" s="61"/>
      <c r="H1407" s="215"/>
    </row>
    <row r="1408" spans="1:8" ht="15.75">
      <c r="A1408" s="61"/>
      <c r="B1408" s="61"/>
      <c r="C1408" s="61"/>
      <c r="D1408" s="61"/>
      <c r="E1408" s="215"/>
      <c r="F1408" s="61"/>
      <c r="G1408" s="61"/>
      <c r="H1408" s="215"/>
    </row>
    <row r="1409" spans="1:8" ht="15.75">
      <c r="A1409" s="61"/>
      <c r="B1409" s="61"/>
      <c r="C1409" s="61"/>
      <c r="D1409" s="61"/>
      <c r="E1409" s="215"/>
      <c r="F1409" s="61"/>
      <c r="G1409" s="61"/>
      <c r="H1409" s="215"/>
    </row>
    <row r="1410" spans="1:8" ht="15.75">
      <c r="A1410" s="61"/>
      <c r="B1410" s="61"/>
      <c r="C1410" s="61"/>
      <c r="D1410" s="61"/>
      <c r="E1410" s="215"/>
      <c r="F1410" s="61"/>
      <c r="G1410" s="61"/>
      <c r="H1410" s="215"/>
    </row>
    <row r="1411" spans="1:8" ht="15.75">
      <c r="A1411" s="61"/>
      <c r="B1411" s="61"/>
      <c r="C1411" s="61"/>
      <c r="D1411" s="61"/>
      <c r="E1411" s="215"/>
      <c r="F1411" s="61"/>
      <c r="G1411" s="61"/>
      <c r="H1411" s="215"/>
    </row>
    <row r="1412" spans="1:8" ht="15.75">
      <c r="A1412" s="61"/>
      <c r="B1412" s="61"/>
      <c r="C1412" s="61"/>
      <c r="D1412" s="61"/>
      <c r="E1412" s="215"/>
      <c r="F1412" s="61"/>
      <c r="G1412" s="61"/>
      <c r="H1412" s="215"/>
    </row>
    <row r="1413" spans="1:8" ht="15.75">
      <c r="A1413" s="61"/>
      <c r="B1413" s="61"/>
      <c r="C1413" s="61"/>
      <c r="D1413" s="61"/>
      <c r="E1413" s="215"/>
      <c r="F1413" s="61"/>
      <c r="G1413" s="61"/>
      <c r="H1413" s="215"/>
    </row>
    <row r="1414" spans="1:8" ht="15.75">
      <c r="A1414" s="61"/>
      <c r="B1414" s="61"/>
      <c r="C1414" s="61"/>
      <c r="D1414" s="61"/>
      <c r="E1414" s="215"/>
      <c r="F1414" s="61"/>
      <c r="G1414" s="61"/>
      <c r="H1414" s="215"/>
    </row>
    <row r="1415" spans="1:8" ht="15.75">
      <c r="A1415" s="61"/>
      <c r="B1415" s="61"/>
      <c r="C1415" s="61"/>
      <c r="D1415" s="61"/>
      <c r="E1415" s="215"/>
      <c r="F1415" s="61"/>
      <c r="G1415" s="61"/>
      <c r="H1415" s="215"/>
    </row>
    <row r="1416" spans="1:8" ht="15.75">
      <c r="A1416" s="61"/>
      <c r="B1416" s="61"/>
      <c r="C1416" s="61"/>
      <c r="D1416" s="61"/>
      <c r="E1416" s="215"/>
      <c r="F1416" s="61"/>
      <c r="G1416" s="61"/>
      <c r="H1416" s="215"/>
    </row>
    <row r="1417" spans="1:8" ht="15.75">
      <c r="A1417" s="61"/>
      <c r="B1417" s="61"/>
      <c r="C1417" s="61"/>
      <c r="D1417" s="61"/>
      <c r="E1417" s="215"/>
      <c r="F1417" s="61"/>
      <c r="G1417" s="61"/>
      <c r="H1417" s="215"/>
    </row>
    <row r="1418" spans="1:8" ht="15.75">
      <c r="A1418" s="61"/>
      <c r="B1418" s="61"/>
      <c r="C1418" s="61"/>
      <c r="D1418" s="61"/>
      <c r="E1418" s="215"/>
      <c r="F1418" s="61"/>
      <c r="G1418" s="61"/>
      <c r="H1418" s="215"/>
    </row>
    <row r="1419" spans="1:8" ht="15.75">
      <c r="A1419" s="61"/>
      <c r="B1419" s="61"/>
      <c r="C1419" s="61"/>
      <c r="D1419" s="61"/>
      <c r="E1419" s="215"/>
      <c r="F1419" s="61"/>
      <c r="G1419" s="61"/>
      <c r="H1419" s="215"/>
    </row>
    <row r="1420" spans="1:8" ht="15.75">
      <c r="A1420" s="61"/>
      <c r="B1420" s="61"/>
      <c r="C1420" s="61"/>
      <c r="D1420" s="61"/>
      <c r="E1420" s="215"/>
      <c r="F1420" s="61"/>
      <c r="G1420" s="61"/>
      <c r="H1420" s="215"/>
    </row>
    <row r="1421" spans="1:8" ht="15.75">
      <c r="A1421" s="61"/>
      <c r="B1421" s="61"/>
      <c r="C1421" s="61"/>
      <c r="D1421" s="61"/>
      <c r="E1421" s="215"/>
      <c r="F1421" s="61"/>
      <c r="G1421" s="61"/>
      <c r="H1421" s="215"/>
    </row>
    <row r="1422" spans="1:8" ht="15.75">
      <c r="A1422" s="61"/>
      <c r="B1422" s="61"/>
      <c r="C1422" s="61"/>
      <c r="D1422" s="61"/>
      <c r="E1422" s="215"/>
      <c r="F1422" s="61"/>
      <c r="G1422" s="61"/>
      <c r="H1422" s="215"/>
    </row>
    <row r="1423" spans="1:8" ht="15.75">
      <c r="A1423" s="61"/>
      <c r="B1423" s="61"/>
      <c r="C1423" s="61"/>
      <c r="D1423" s="61"/>
      <c r="E1423" s="215"/>
      <c r="F1423" s="61"/>
      <c r="G1423" s="61"/>
      <c r="H1423" s="215"/>
    </row>
    <row r="1424" spans="1:8" ht="15.75">
      <c r="A1424" s="61"/>
      <c r="B1424" s="61"/>
      <c r="C1424" s="61"/>
      <c r="D1424" s="61"/>
      <c r="E1424" s="215"/>
      <c r="F1424" s="61"/>
      <c r="G1424" s="61"/>
      <c r="H1424" s="215"/>
    </row>
    <row r="1425" spans="1:8" ht="15.75">
      <c r="A1425" s="61"/>
      <c r="B1425" s="61"/>
      <c r="C1425" s="61"/>
      <c r="D1425" s="61"/>
      <c r="E1425" s="215"/>
      <c r="F1425" s="61"/>
      <c r="G1425" s="61"/>
      <c r="H1425" s="215"/>
    </row>
    <row r="1426" spans="1:8" ht="15.75">
      <c r="A1426" s="61"/>
      <c r="B1426" s="61"/>
      <c r="C1426" s="61"/>
      <c r="D1426" s="61"/>
      <c r="E1426" s="215"/>
      <c r="F1426" s="61"/>
      <c r="G1426" s="61"/>
      <c r="H1426" s="215"/>
    </row>
    <row r="1427" spans="1:8" ht="15.75">
      <c r="A1427" s="61"/>
      <c r="B1427" s="61"/>
      <c r="C1427" s="61"/>
      <c r="D1427" s="61"/>
      <c r="E1427" s="215"/>
      <c r="F1427" s="61"/>
      <c r="G1427" s="61"/>
      <c r="H1427" s="215"/>
    </row>
    <row r="1428" spans="1:8" ht="15.75">
      <c r="A1428" s="61"/>
      <c r="B1428" s="61"/>
      <c r="C1428" s="61"/>
      <c r="D1428" s="61"/>
      <c r="E1428" s="215"/>
      <c r="F1428" s="61"/>
      <c r="G1428" s="61"/>
      <c r="H1428" s="215"/>
    </row>
    <row r="1429" spans="1:8" ht="15.75">
      <c r="A1429" s="61"/>
      <c r="B1429" s="61"/>
      <c r="C1429" s="61"/>
      <c r="D1429" s="61"/>
      <c r="E1429" s="215"/>
      <c r="F1429" s="61"/>
      <c r="G1429" s="61"/>
      <c r="H1429" s="215"/>
    </row>
    <row r="1430" spans="1:8" ht="15.75">
      <c r="A1430" s="61"/>
      <c r="B1430" s="61"/>
      <c r="C1430" s="61"/>
      <c r="D1430" s="61"/>
      <c r="E1430" s="215"/>
      <c r="F1430" s="61"/>
      <c r="G1430" s="61"/>
      <c r="H1430" s="215"/>
    </row>
    <row r="1431" spans="1:8" ht="15.75">
      <c r="A1431" s="61"/>
      <c r="B1431" s="61"/>
      <c r="C1431" s="61"/>
      <c r="D1431" s="61"/>
      <c r="E1431" s="215"/>
      <c r="F1431" s="61"/>
      <c r="G1431" s="61"/>
      <c r="H1431" s="215"/>
    </row>
    <row r="1432" spans="1:8" ht="15.75">
      <c r="A1432" s="61"/>
      <c r="B1432" s="61"/>
      <c r="C1432" s="61"/>
      <c r="D1432" s="61"/>
      <c r="E1432" s="215"/>
      <c r="F1432" s="61"/>
      <c r="G1432" s="61"/>
      <c r="H1432" s="215"/>
    </row>
    <row r="1433" spans="1:8" ht="15.75">
      <c r="A1433" s="61"/>
      <c r="B1433" s="61"/>
      <c r="C1433" s="61"/>
      <c r="D1433" s="61"/>
      <c r="E1433" s="215"/>
      <c r="F1433" s="61"/>
      <c r="G1433" s="61"/>
      <c r="H1433" s="215"/>
    </row>
    <row r="1434" spans="1:8" ht="15.75">
      <c r="A1434" s="61"/>
      <c r="B1434" s="61"/>
      <c r="C1434" s="61"/>
      <c r="D1434" s="61"/>
      <c r="E1434" s="215"/>
      <c r="F1434" s="61"/>
      <c r="G1434" s="61"/>
      <c r="H1434" s="215"/>
    </row>
    <row r="1435" spans="1:8" ht="15.75">
      <c r="A1435" s="61"/>
      <c r="B1435" s="61"/>
      <c r="C1435" s="61"/>
      <c r="D1435" s="61"/>
      <c r="E1435" s="215"/>
      <c r="F1435" s="61"/>
      <c r="G1435" s="61"/>
      <c r="H1435" s="215"/>
    </row>
    <row r="1436" spans="1:8" ht="15.75">
      <c r="A1436" s="61"/>
      <c r="B1436" s="61"/>
      <c r="C1436" s="61"/>
      <c r="D1436" s="61"/>
      <c r="E1436" s="215"/>
      <c r="F1436" s="61"/>
      <c r="G1436" s="61"/>
      <c r="H1436" s="215"/>
    </row>
    <row r="1437" spans="1:8" ht="15.75">
      <c r="A1437" s="61"/>
      <c r="B1437" s="61"/>
      <c r="C1437" s="61"/>
      <c r="D1437" s="61"/>
      <c r="E1437" s="215"/>
      <c r="F1437" s="61"/>
      <c r="G1437" s="61"/>
      <c r="H1437" s="215"/>
    </row>
    <row r="1438" spans="1:8" ht="15.75">
      <c r="A1438" s="61"/>
      <c r="B1438" s="61"/>
      <c r="C1438" s="61"/>
      <c r="D1438" s="61"/>
      <c r="E1438" s="215"/>
      <c r="F1438" s="61"/>
      <c r="G1438" s="61"/>
      <c r="H1438" s="215"/>
    </row>
    <row r="1439" spans="1:8" ht="15.75">
      <c r="A1439" s="61"/>
      <c r="B1439" s="61"/>
      <c r="C1439" s="61"/>
      <c r="D1439" s="61"/>
      <c r="E1439" s="215"/>
      <c r="F1439" s="61"/>
      <c r="G1439" s="61"/>
      <c r="H1439" s="215"/>
    </row>
    <row r="1440" spans="1:8" ht="15.75">
      <c r="A1440" s="61"/>
      <c r="B1440" s="61"/>
      <c r="C1440" s="61"/>
      <c r="D1440" s="61"/>
      <c r="E1440" s="215"/>
      <c r="F1440" s="61"/>
      <c r="G1440" s="61"/>
      <c r="H1440" s="215"/>
    </row>
    <row r="1441" spans="1:8" ht="15.75">
      <c r="A1441" s="61"/>
      <c r="B1441" s="61"/>
      <c r="C1441" s="61"/>
      <c r="D1441" s="61"/>
      <c r="E1441" s="215"/>
      <c r="F1441" s="61"/>
      <c r="G1441" s="61"/>
      <c r="H1441" s="215"/>
    </row>
    <row r="1442" spans="1:8" ht="15.75">
      <c r="A1442" s="61"/>
      <c r="B1442" s="61"/>
      <c r="C1442" s="61"/>
      <c r="D1442" s="61"/>
      <c r="E1442" s="215"/>
      <c r="F1442" s="61"/>
      <c r="G1442" s="61"/>
      <c r="H1442" s="215"/>
    </row>
    <row r="1443" spans="1:8" ht="15.75">
      <c r="A1443" s="61"/>
      <c r="B1443" s="61"/>
      <c r="C1443" s="61"/>
      <c r="D1443" s="61"/>
      <c r="E1443" s="215"/>
      <c r="F1443" s="61"/>
      <c r="G1443" s="61"/>
      <c r="H1443" s="215"/>
    </row>
    <row r="1444" spans="1:8" ht="15.75">
      <c r="A1444" s="61"/>
      <c r="B1444" s="61"/>
      <c r="C1444" s="61"/>
      <c r="D1444" s="61"/>
      <c r="E1444" s="215"/>
      <c r="F1444" s="61"/>
      <c r="G1444" s="61"/>
      <c r="H1444" s="215"/>
    </row>
    <row r="1445" spans="1:8" ht="15.75">
      <c r="A1445" s="61"/>
      <c r="B1445" s="61"/>
      <c r="C1445" s="61"/>
      <c r="D1445" s="61"/>
      <c r="E1445" s="215"/>
      <c r="F1445" s="61"/>
      <c r="G1445" s="61"/>
      <c r="H1445" s="215"/>
    </row>
    <row r="1446" spans="1:8" ht="15.75">
      <c r="A1446" s="61"/>
      <c r="B1446" s="61"/>
      <c r="C1446" s="61"/>
      <c r="D1446" s="61"/>
      <c r="E1446" s="215"/>
      <c r="F1446" s="61"/>
      <c r="G1446" s="61"/>
      <c r="H1446" s="215"/>
    </row>
    <row r="1447" spans="1:8" ht="15.75">
      <c r="A1447" s="61"/>
      <c r="B1447" s="61"/>
      <c r="C1447" s="61"/>
      <c r="D1447" s="61"/>
      <c r="E1447" s="215"/>
      <c r="F1447" s="61"/>
      <c r="G1447" s="61"/>
      <c r="H1447" s="215"/>
    </row>
    <row r="1448" spans="1:8" ht="15.75">
      <c r="A1448" s="61"/>
      <c r="B1448" s="61"/>
      <c r="C1448" s="61"/>
      <c r="D1448" s="61"/>
      <c r="E1448" s="215"/>
      <c r="F1448" s="61"/>
      <c r="G1448" s="61"/>
      <c r="H1448" s="215"/>
    </row>
    <row r="1449" spans="1:8" ht="15.75">
      <c r="A1449" s="61"/>
      <c r="B1449" s="61"/>
      <c r="C1449" s="61"/>
      <c r="D1449" s="61"/>
      <c r="E1449" s="215"/>
      <c r="F1449" s="61"/>
      <c r="G1449" s="61"/>
      <c r="H1449" s="215"/>
    </row>
    <row r="1450" spans="1:8" ht="15.75">
      <c r="A1450" s="61"/>
      <c r="B1450" s="61"/>
      <c r="C1450" s="61"/>
      <c r="D1450" s="61"/>
      <c r="E1450" s="215"/>
      <c r="F1450" s="61"/>
      <c r="G1450" s="61"/>
      <c r="H1450" s="215"/>
    </row>
    <row r="1451" spans="1:8" ht="15.75">
      <c r="A1451" s="61"/>
      <c r="B1451" s="61"/>
      <c r="C1451" s="61"/>
      <c r="D1451" s="61"/>
      <c r="E1451" s="215"/>
      <c r="F1451" s="61"/>
      <c r="G1451" s="61"/>
      <c r="H1451" s="215"/>
    </row>
    <row r="1452" spans="1:8" ht="15.75">
      <c r="A1452" s="61"/>
      <c r="B1452" s="61"/>
      <c r="C1452" s="61"/>
      <c r="D1452" s="61"/>
      <c r="E1452" s="215"/>
      <c r="F1452" s="61"/>
      <c r="G1452" s="61"/>
      <c r="H1452" s="215"/>
    </row>
    <row r="1453" spans="1:8" ht="15.75">
      <c r="A1453" s="61"/>
      <c r="B1453" s="61"/>
      <c r="C1453" s="61"/>
      <c r="D1453" s="61"/>
      <c r="E1453" s="215"/>
      <c r="F1453" s="61"/>
      <c r="G1453" s="61"/>
      <c r="H1453" s="215"/>
    </row>
    <row r="1454" spans="1:8" ht="15.75">
      <c r="A1454" s="61"/>
      <c r="B1454" s="61"/>
      <c r="C1454" s="61"/>
      <c r="D1454" s="61"/>
      <c r="E1454" s="215"/>
      <c r="F1454" s="61"/>
      <c r="G1454" s="61"/>
      <c r="H1454" s="215"/>
    </row>
    <row r="1455" spans="1:8" ht="15.75">
      <c r="A1455" s="61"/>
      <c r="B1455" s="61"/>
      <c r="C1455" s="61"/>
      <c r="D1455" s="61"/>
      <c r="E1455" s="215"/>
      <c r="F1455" s="61"/>
      <c r="G1455" s="61"/>
      <c r="H1455" s="215"/>
    </row>
    <row r="1456" spans="1:8" ht="15.75">
      <c r="A1456" s="61"/>
      <c r="B1456" s="61"/>
      <c r="C1456" s="61"/>
      <c r="D1456" s="61"/>
      <c r="E1456" s="215"/>
      <c r="F1456" s="61"/>
      <c r="G1456" s="61"/>
      <c r="H1456" s="215"/>
    </row>
    <row r="1457" spans="1:8" ht="15.75">
      <c r="A1457" s="61"/>
      <c r="B1457" s="61"/>
      <c r="C1457" s="61"/>
      <c r="D1457" s="61"/>
      <c r="E1457" s="215"/>
      <c r="F1457" s="61"/>
      <c r="G1457" s="61"/>
      <c r="H1457" s="215"/>
    </row>
    <row r="1458" spans="1:8" ht="15.75">
      <c r="A1458" s="61"/>
      <c r="B1458" s="61"/>
      <c r="C1458" s="61"/>
      <c r="D1458" s="61"/>
      <c r="E1458" s="215"/>
      <c r="F1458" s="61"/>
      <c r="G1458" s="61"/>
      <c r="H1458" s="215"/>
    </row>
    <row r="1459" spans="1:8" ht="15.75">
      <c r="A1459" s="61"/>
      <c r="B1459" s="61"/>
      <c r="C1459" s="61"/>
      <c r="D1459" s="61"/>
      <c r="E1459" s="215"/>
      <c r="F1459" s="61"/>
      <c r="G1459" s="61"/>
      <c r="H1459" s="215"/>
    </row>
    <row r="1460" spans="1:8" ht="15.75">
      <c r="A1460" s="61"/>
      <c r="B1460" s="61"/>
      <c r="C1460" s="61"/>
      <c r="D1460" s="61"/>
      <c r="E1460" s="215"/>
      <c r="F1460" s="61"/>
      <c r="G1460" s="61"/>
      <c r="H1460" s="215"/>
    </row>
    <row r="1461" spans="1:8" ht="15.75">
      <c r="A1461" s="61"/>
      <c r="B1461" s="61"/>
      <c r="C1461" s="61"/>
      <c r="D1461" s="61"/>
      <c r="E1461" s="215"/>
      <c r="F1461" s="61"/>
      <c r="G1461" s="61"/>
      <c r="H1461" s="215"/>
    </row>
    <row r="1462" spans="1:8" ht="15.75">
      <c r="A1462" s="61"/>
      <c r="B1462" s="61"/>
      <c r="C1462" s="61"/>
      <c r="D1462" s="61"/>
      <c r="E1462" s="215"/>
      <c r="F1462" s="61"/>
      <c r="G1462" s="61"/>
      <c r="H1462" s="215"/>
    </row>
    <row r="1463" spans="1:8" ht="15.75">
      <c r="A1463" s="61"/>
      <c r="B1463" s="61"/>
      <c r="C1463" s="61"/>
      <c r="D1463" s="61"/>
      <c r="E1463" s="215"/>
      <c r="F1463" s="61"/>
      <c r="G1463" s="61"/>
      <c r="H1463" s="215"/>
    </row>
    <row r="1464" spans="1:8" ht="15.75">
      <c r="A1464" s="61"/>
      <c r="B1464" s="61"/>
      <c r="C1464" s="61"/>
      <c r="D1464" s="61"/>
      <c r="E1464" s="215"/>
      <c r="F1464" s="61"/>
      <c r="G1464" s="61"/>
      <c r="H1464" s="215"/>
    </row>
    <row r="1465" spans="1:8" ht="15.75">
      <c r="A1465" s="61"/>
      <c r="B1465" s="61"/>
      <c r="C1465" s="61"/>
      <c r="D1465" s="61"/>
      <c r="E1465" s="215"/>
      <c r="F1465" s="61"/>
      <c r="G1465" s="61"/>
      <c r="H1465" s="215"/>
    </row>
    <row r="1466" spans="1:8" ht="15.75">
      <c r="A1466" s="61"/>
      <c r="B1466" s="61"/>
      <c r="C1466" s="61"/>
      <c r="D1466" s="61"/>
      <c r="E1466" s="215"/>
      <c r="F1466" s="61"/>
      <c r="G1466" s="61"/>
      <c r="H1466" s="215"/>
    </row>
    <row r="1467" spans="1:8" ht="15.75">
      <c r="A1467" s="61"/>
      <c r="B1467" s="61"/>
      <c r="C1467" s="61"/>
      <c r="D1467" s="61"/>
      <c r="E1467" s="215"/>
      <c r="F1467" s="61"/>
      <c r="G1467" s="61"/>
      <c r="H1467" s="215"/>
    </row>
    <row r="1468" spans="1:8" ht="15.75">
      <c r="A1468" s="61"/>
      <c r="B1468" s="61"/>
      <c r="C1468" s="61"/>
      <c r="D1468" s="61"/>
      <c r="E1468" s="215"/>
      <c r="F1468" s="61"/>
      <c r="G1468" s="61"/>
      <c r="H1468" s="215"/>
    </row>
    <row r="1469" spans="1:8" ht="15.75">
      <c r="A1469" s="61"/>
      <c r="B1469" s="61"/>
      <c r="C1469" s="61"/>
      <c r="D1469" s="61"/>
      <c r="E1469" s="215"/>
      <c r="F1469" s="61"/>
      <c r="G1469" s="61"/>
      <c r="H1469" s="215"/>
    </row>
    <row r="1470" spans="1:8" ht="15.75">
      <c r="A1470" s="61"/>
      <c r="B1470" s="61"/>
      <c r="C1470" s="61"/>
      <c r="D1470" s="61"/>
      <c r="E1470" s="215"/>
      <c r="F1470" s="61"/>
      <c r="G1470" s="61"/>
      <c r="H1470" s="215"/>
    </row>
    <row r="1471" spans="1:8" ht="15.75">
      <c r="A1471" s="61"/>
      <c r="B1471" s="61"/>
      <c r="C1471" s="61"/>
      <c r="D1471" s="61"/>
      <c r="E1471" s="215"/>
      <c r="F1471" s="61"/>
      <c r="G1471" s="61"/>
      <c r="H1471" s="215"/>
    </row>
    <row r="1472" spans="1:8" ht="15.75">
      <c r="A1472" s="61"/>
      <c r="B1472" s="61"/>
      <c r="C1472" s="61"/>
      <c r="D1472" s="61"/>
      <c r="E1472" s="215"/>
      <c r="F1472" s="61"/>
      <c r="G1472" s="61"/>
      <c r="H1472" s="215"/>
    </row>
    <row r="1473" spans="1:8" ht="15.75">
      <c r="A1473" s="61"/>
      <c r="B1473" s="61"/>
      <c r="C1473" s="61"/>
      <c r="D1473" s="61"/>
      <c r="E1473" s="215"/>
      <c r="F1473" s="61"/>
      <c r="G1473" s="61"/>
      <c r="H1473" s="215"/>
    </row>
    <row r="1474" spans="1:8" ht="15.75">
      <c r="A1474" s="61"/>
      <c r="B1474" s="61"/>
      <c r="C1474" s="61"/>
      <c r="D1474" s="61"/>
      <c r="E1474" s="215"/>
      <c r="F1474" s="61"/>
      <c r="G1474" s="61"/>
      <c r="H1474" s="215"/>
    </row>
    <row r="1475" spans="1:8" ht="15.75">
      <c r="A1475" s="61"/>
      <c r="B1475" s="61"/>
      <c r="C1475" s="61"/>
      <c r="D1475" s="61"/>
      <c r="E1475" s="215"/>
      <c r="F1475" s="61"/>
      <c r="G1475" s="61"/>
      <c r="H1475" s="215"/>
    </row>
    <row r="1476" spans="1:8" ht="15.75">
      <c r="A1476" s="61"/>
      <c r="B1476" s="61"/>
      <c r="C1476" s="61"/>
      <c r="D1476" s="61"/>
      <c r="E1476" s="215"/>
      <c r="F1476" s="61"/>
      <c r="G1476" s="61"/>
      <c r="H1476" s="215"/>
    </row>
    <row r="1477" spans="1:8" ht="15.75">
      <c r="A1477" s="61"/>
      <c r="B1477" s="61"/>
      <c r="C1477" s="61"/>
      <c r="D1477" s="61"/>
      <c r="E1477" s="215"/>
      <c r="F1477" s="61"/>
      <c r="G1477" s="61"/>
      <c r="H1477" s="215"/>
    </row>
    <row r="1478" spans="1:8" ht="15.75">
      <c r="A1478" s="61"/>
      <c r="B1478" s="61"/>
      <c r="C1478" s="61"/>
      <c r="D1478" s="61"/>
      <c r="E1478" s="215"/>
      <c r="F1478" s="61"/>
      <c r="G1478" s="61"/>
      <c r="H1478" s="215"/>
    </row>
    <row r="1479" spans="1:8" ht="15.75">
      <c r="A1479" s="61"/>
      <c r="B1479" s="61"/>
      <c r="C1479" s="61"/>
      <c r="D1479" s="61"/>
      <c r="E1479" s="215"/>
      <c r="F1479" s="61"/>
      <c r="G1479" s="61"/>
      <c r="H1479" s="215"/>
    </row>
    <row r="1480" spans="1:8" ht="15.75">
      <c r="A1480" s="61"/>
      <c r="B1480" s="61"/>
      <c r="C1480" s="61"/>
      <c r="D1480" s="61"/>
      <c r="E1480" s="215"/>
      <c r="F1480" s="61"/>
      <c r="G1480" s="61"/>
      <c r="H1480" s="215"/>
    </row>
    <row r="1481" spans="1:8" ht="15.75">
      <c r="A1481" s="61"/>
      <c r="B1481" s="61"/>
      <c r="C1481" s="61"/>
      <c r="D1481" s="61"/>
      <c r="E1481" s="215"/>
      <c r="F1481" s="61"/>
      <c r="G1481" s="61"/>
      <c r="H1481" s="215"/>
    </row>
    <row r="1482" spans="1:8" ht="15.75">
      <c r="A1482" s="61"/>
      <c r="B1482" s="61"/>
      <c r="C1482" s="61"/>
      <c r="D1482" s="61"/>
      <c r="E1482" s="215"/>
      <c r="F1482" s="61"/>
      <c r="G1482" s="61"/>
      <c r="H1482" s="215"/>
    </row>
    <row r="1483" spans="1:8" ht="15.75">
      <c r="A1483" s="61"/>
      <c r="B1483" s="61"/>
      <c r="C1483" s="61"/>
      <c r="D1483" s="61"/>
      <c r="E1483" s="215"/>
      <c r="F1483" s="61"/>
      <c r="G1483" s="61"/>
      <c r="H1483" s="215"/>
    </row>
    <row r="1484" spans="1:8" ht="15.75">
      <c r="A1484" s="61"/>
      <c r="B1484" s="61"/>
      <c r="C1484" s="61"/>
      <c r="D1484" s="61"/>
      <c r="E1484" s="215"/>
      <c r="F1484" s="61"/>
      <c r="G1484" s="61"/>
      <c r="H1484" s="215"/>
    </row>
    <row r="1485" spans="1:8" ht="15.75">
      <c r="A1485" s="61"/>
      <c r="B1485" s="61"/>
      <c r="C1485" s="61"/>
      <c r="D1485" s="61"/>
      <c r="E1485" s="215"/>
      <c r="F1485" s="61"/>
      <c r="G1485" s="61"/>
      <c r="H1485" s="215"/>
    </row>
    <row r="1486" spans="1:8" ht="15.75">
      <c r="A1486" s="61"/>
      <c r="B1486" s="61"/>
      <c r="C1486" s="61"/>
      <c r="D1486" s="61"/>
      <c r="E1486" s="215"/>
      <c r="F1486" s="61"/>
      <c r="G1486" s="61"/>
      <c r="H1486" s="215"/>
    </row>
    <row r="1487" spans="1:8" ht="15.75">
      <c r="A1487" s="61"/>
      <c r="B1487" s="61"/>
      <c r="C1487" s="61"/>
      <c r="D1487" s="61"/>
      <c r="E1487" s="215"/>
      <c r="F1487" s="61"/>
      <c r="G1487" s="61"/>
      <c r="H1487" s="215"/>
    </row>
    <row r="1488" spans="1:8" ht="15.75">
      <c r="A1488" s="61"/>
      <c r="B1488" s="61"/>
      <c r="C1488" s="61"/>
      <c r="D1488" s="61"/>
      <c r="E1488" s="215"/>
      <c r="F1488" s="61"/>
      <c r="G1488" s="61"/>
      <c r="H1488" s="215"/>
    </row>
    <row r="1489" spans="1:8" ht="15.75">
      <c r="A1489" s="61"/>
      <c r="B1489" s="61"/>
      <c r="C1489" s="61"/>
      <c r="D1489" s="61"/>
      <c r="E1489" s="215"/>
      <c r="F1489" s="61"/>
      <c r="G1489" s="61"/>
      <c r="H1489" s="215"/>
    </row>
    <row r="1490" spans="1:8" ht="15.75">
      <c r="A1490" s="61"/>
      <c r="B1490" s="61"/>
      <c r="C1490" s="61"/>
      <c r="D1490" s="61"/>
      <c r="E1490" s="215"/>
      <c r="F1490" s="61"/>
      <c r="G1490" s="61"/>
      <c r="H1490" s="215"/>
    </row>
    <row r="1491" spans="1:8" ht="15.75">
      <c r="A1491" s="61"/>
      <c r="B1491" s="61"/>
      <c r="C1491" s="61"/>
      <c r="D1491" s="61"/>
      <c r="E1491" s="215"/>
      <c r="F1491" s="61"/>
      <c r="G1491" s="61"/>
      <c r="H1491" s="215"/>
    </row>
    <row r="1492" spans="1:8" ht="15.75">
      <c r="A1492" s="61"/>
      <c r="B1492" s="61"/>
      <c r="C1492" s="61"/>
      <c r="D1492" s="61"/>
      <c r="E1492" s="215"/>
      <c r="F1492" s="61"/>
      <c r="G1492" s="61"/>
      <c r="H1492" s="215"/>
    </row>
    <row r="1493" spans="1:8" ht="15.75">
      <c r="A1493" s="61"/>
      <c r="B1493" s="61"/>
      <c r="C1493" s="61"/>
      <c r="D1493" s="61"/>
      <c r="E1493" s="215"/>
      <c r="F1493" s="61"/>
      <c r="G1493" s="61"/>
      <c r="H1493" s="215"/>
    </row>
    <row r="1494" spans="1:8" ht="15.75">
      <c r="A1494" s="61"/>
      <c r="B1494" s="61"/>
      <c r="C1494" s="61"/>
      <c r="D1494" s="61"/>
      <c r="E1494" s="215"/>
      <c r="F1494" s="61"/>
      <c r="G1494" s="61"/>
      <c r="H1494" s="215"/>
    </row>
    <row r="1495" spans="1:8" ht="15.75">
      <c r="A1495" s="61"/>
      <c r="B1495" s="61"/>
      <c r="C1495" s="61"/>
      <c r="D1495" s="61"/>
      <c r="E1495" s="215"/>
      <c r="F1495" s="61"/>
      <c r="G1495" s="61"/>
      <c r="H1495" s="215"/>
    </row>
    <row r="1496" spans="1:8" ht="15.75">
      <c r="A1496" s="61"/>
      <c r="B1496" s="61"/>
      <c r="C1496" s="61"/>
      <c r="D1496" s="61"/>
      <c r="E1496" s="215"/>
      <c r="F1496" s="61"/>
      <c r="G1496" s="61"/>
      <c r="H1496" s="215"/>
    </row>
    <row r="1497" spans="1:8" ht="15.75">
      <c r="A1497" s="61"/>
      <c r="B1497" s="61"/>
      <c r="C1497" s="61"/>
      <c r="D1497" s="61"/>
      <c r="E1497" s="215"/>
      <c r="F1497" s="61"/>
      <c r="G1497" s="61"/>
      <c r="H1497" s="215"/>
    </row>
    <row r="1498" spans="1:8" ht="15.75">
      <c r="A1498" s="61"/>
      <c r="B1498" s="61"/>
      <c r="C1498" s="61"/>
      <c r="D1498" s="61"/>
      <c r="E1498" s="215"/>
      <c r="F1498" s="61"/>
      <c r="G1498" s="61"/>
      <c r="H1498" s="215"/>
    </row>
    <row r="1499" spans="1:8" ht="15.75">
      <c r="A1499" s="61"/>
      <c r="B1499" s="61"/>
      <c r="C1499" s="61"/>
      <c r="D1499" s="61"/>
      <c r="E1499" s="215"/>
      <c r="F1499" s="61"/>
      <c r="G1499" s="61"/>
      <c r="H1499" s="215"/>
    </row>
    <row r="1500" spans="1:8" ht="15.75">
      <c r="A1500" s="61"/>
      <c r="B1500" s="61"/>
      <c r="C1500" s="61"/>
      <c r="D1500" s="61"/>
      <c r="E1500" s="215"/>
      <c r="F1500" s="61"/>
      <c r="G1500" s="61"/>
      <c r="H1500" s="215"/>
    </row>
    <row r="1501" spans="1:8" ht="15.75">
      <c r="A1501" s="61"/>
      <c r="B1501" s="61"/>
      <c r="C1501" s="61"/>
      <c r="D1501" s="61"/>
      <c r="E1501" s="215"/>
      <c r="F1501" s="61"/>
      <c r="G1501" s="61"/>
      <c r="H1501" s="215"/>
    </row>
    <row r="1502" spans="1:8" ht="15.75">
      <c r="A1502" s="61"/>
      <c r="B1502" s="61"/>
      <c r="C1502" s="61"/>
      <c r="D1502" s="61"/>
      <c r="E1502" s="215"/>
      <c r="F1502" s="61"/>
      <c r="G1502" s="61"/>
      <c r="H1502" s="215"/>
    </row>
    <row r="1503" spans="1:8" ht="15.75">
      <c r="A1503" s="61"/>
      <c r="B1503" s="61"/>
      <c r="C1503" s="61"/>
      <c r="D1503" s="61"/>
      <c r="E1503" s="215"/>
      <c r="F1503" s="61"/>
      <c r="G1503" s="61"/>
      <c r="H1503" s="215"/>
    </row>
    <row r="1504" spans="1:8" ht="15.75">
      <c r="A1504" s="61"/>
      <c r="B1504" s="61"/>
      <c r="C1504" s="61"/>
      <c r="D1504" s="61"/>
      <c r="E1504" s="215"/>
      <c r="F1504" s="61"/>
      <c r="G1504" s="61"/>
      <c r="H1504" s="215"/>
    </row>
    <row r="1505" spans="1:8" ht="15.75">
      <c r="A1505" s="61"/>
      <c r="B1505" s="61"/>
      <c r="C1505" s="61"/>
      <c r="D1505" s="61"/>
      <c r="E1505" s="215"/>
      <c r="F1505" s="61"/>
      <c r="G1505" s="61"/>
      <c r="H1505" s="215"/>
    </row>
    <row r="1506" spans="1:8" ht="15.75">
      <c r="A1506" s="61"/>
      <c r="B1506" s="61"/>
      <c r="C1506" s="61"/>
      <c r="D1506" s="61"/>
      <c r="E1506" s="215"/>
      <c r="F1506" s="61"/>
      <c r="G1506" s="61"/>
      <c r="H1506" s="215"/>
    </row>
    <row r="1507" spans="1:8" ht="15.75">
      <c r="A1507" s="61"/>
      <c r="B1507" s="61"/>
      <c r="C1507" s="61"/>
      <c r="D1507" s="61"/>
      <c r="E1507" s="215"/>
      <c r="F1507" s="61"/>
      <c r="G1507" s="61"/>
      <c r="H1507" s="215"/>
    </row>
    <row r="1508" spans="1:8" ht="15.75">
      <c r="A1508" s="61"/>
      <c r="B1508" s="61"/>
      <c r="C1508" s="61"/>
      <c r="D1508" s="61"/>
      <c r="E1508" s="215"/>
      <c r="F1508" s="61"/>
      <c r="G1508" s="61"/>
      <c r="H1508" s="215"/>
    </row>
    <row r="1509" spans="1:8" ht="15.75">
      <c r="A1509" s="61"/>
      <c r="B1509" s="61"/>
      <c r="C1509" s="61"/>
      <c r="D1509" s="61"/>
      <c r="E1509" s="215"/>
      <c r="F1509" s="61"/>
      <c r="G1509" s="61"/>
      <c r="H1509" s="215"/>
    </row>
    <row r="1510" spans="1:8" ht="15.75">
      <c r="A1510" s="61"/>
      <c r="B1510" s="61"/>
      <c r="C1510" s="61"/>
      <c r="D1510" s="61"/>
      <c r="E1510" s="215"/>
      <c r="F1510" s="61"/>
      <c r="G1510" s="61"/>
      <c r="H1510" s="215"/>
    </row>
    <row r="1511" spans="1:8" ht="15.75">
      <c r="A1511" s="61"/>
      <c r="B1511" s="61"/>
      <c r="C1511" s="61"/>
      <c r="D1511" s="61"/>
      <c r="E1511" s="215"/>
      <c r="F1511" s="61"/>
      <c r="G1511" s="61"/>
      <c r="H1511" s="215"/>
    </row>
    <row r="1512" spans="1:8" ht="15.75">
      <c r="A1512" s="61"/>
      <c r="B1512" s="61"/>
      <c r="C1512" s="61"/>
      <c r="D1512" s="61"/>
      <c r="E1512" s="215"/>
      <c r="F1512" s="61"/>
      <c r="G1512" s="61"/>
      <c r="H1512" s="215"/>
    </row>
    <row r="1513" spans="1:8" ht="15.75">
      <c r="A1513" s="61"/>
      <c r="B1513" s="61"/>
      <c r="C1513" s="61"/>
      <c r="D1513" s="61"/>
      <c r="E1513" s="215"/>
      <c r="F1513" s="61"/>
      <c r="G1513" s="61"/>
      <c r="H1513" s="215"/>
    </row>
    <row r="1514" spans="1:8" ht="15.75">
      <c r="A1514" s="61"/>
      <c r="B1514" s="61"/>
      <c r="C1514" s="61"/>
      <c r="D1514" s="61"/>
      <c r="E1514" s="215"/>
      <c r="F1514" s="61"/>
      <c r="G1514" s="61"/>
      <c r="H1514" s="215"/>
    </row>
    <row r="1515" spans="1:8" ht="15.75">
      <c r="A1515" s="61"/>
      <c r="B1515" s="61"/>
      <c r="C1515" s="61"/>
      <c r="D1515" s="61"/>
      <c r="E1515" s="215"/>
      <c r="F1515" s="61"/>
      <c r="G1515" s="61"/>
      <c r="H1515" s="215"/>
    </row>
    <row r="1516" spans="1:8" ht="15.75">
      <c r="A1516" s="61"/>
      <c r="B1516" s="61"/>
      <c r="C1516" s="61"/>
      <c r="D1516" s="61"/>
      <c r="E1516" s="215"/>
      <c r="F1516" s="61"/>
      <c r="G1516" s="61"/>
      <c r="H1516" s="215"/>
    </row>
    <row r="1517" spans="1:8" ht="15.75">
      <c r="A1517" s="61"/>
      <c r="B1517" s="61"/>
      <c r="C1517" s="61"/>
      <c r="D1517" s="61"/>
      <c r="E1517" s="215"/>
      <c r="F1517" s="61"/>
      <c r="G1517" s="61"/>
      <c r="H1517" s="215"/>
    </row>
    <row r="1518" spans="1:8" ht="15.75">
      <c r="A1518" s="61"/>
      <c r="B1518" s="61"/>
      <c r="C1518" s="61"/>
      <c r="D1518" s="61"/>
      <c r="E1518" s="215"/>
      <c r="F1518" s="61"/>
      <c r="G1518" s="61"/>
      <c r="H1518" s="215"/>
    </row>
    <row r="1519" spans="1:8" ht="15.75">
      <c r="A1519" s="61"/>
      <c r="B1519" s="61"/>
      <c r="C1519" s="61"/>
      <c r="D1519" s="61"/>
      <c r="E1519" s="215"/>
      <c r="F1519" s="61"/>
      <c r="G1519" s="61"/>
      <c r="H1519" s="215"/>
    </row>
    <row r="1520" spans="1:8" ht="15.75">
      <c r="A1520" s="61"/>
      <c r="B1520" s="61"/>
      <c r="C1520" s="61"/>
      <c r="D1520" s="61"/>
      <c r="E1520" s="215"/>
      <c r="F1520" s="61"/>
      <c r="G1520" s="61"/>
      <c r="H1520" s="215"/>
    </row>
    <row r="1521" spans="1:8" ht="15.75">
      <c r="A1521" s="61"/>
      <c r="B1521" s="61"/>
      <c r="C1521" s="61"/>
      <c r="D1521" s="61"/>
      <c r="E1521" s="215"/>
      <c r="F1521" s="61"/>
      <c r="G1521" s="61"/>
      <c r="H1521" s="215"/>
    </row>
    <row r="1522" spans="1:8" ht="15.75">
      <c r="A1522" s="61"/>
      <c r="B1522" s="61"/>
      <c r="C1522" s="61"/>
      <c r="D1522" s="61"/>
      <c r="E1522" s="215"/>
      <c r="F1522" s="61"/>
      <c r="G1522" s="61"/>
      <c r="H1522" s="215"/>
    </row>
    <row r="1523" spans="1:8" ht="15.75">
      <c r="A1523" s="61"/>
      <c r="B1523" s="61"/>
      <c r="C1523" s="61"/>
      <c r="D1523" s="61"/>
      <c r="E1523" s="215"/>
      <c r="F1523" s="61"/>
      <c r="G1523" s="61"/>
      <c r="H1523" s="215"/>
    </row>
    <row r="1524" spans="1:8" ht="15.75">
      <c r="A1524" s="61"/>
      <c r="B1524" s="61"/>
      <c r="C1524" s="61"/>
      <c r="D1524" s="61"/>
      <c r="E1524" s="215"/>
      <c r="F1524" s="61"/>
      <c r="G1524" s="61"/>
      <c r="H1524" s="215"/>
    </row>
    <row r="1525" spans="1:8" ht="15.75">
      <c r="A1525" s="61"/>
      <c r="B1525" s="61"/>
      <c r="C1525" s="61"/>
      <c r="D1525" s="61"/>
      <c r="E1525" s="215"/>
      <c r="F1525" s="61"/>
      <c r="G1525" s="61"/>
      <c r="H1525" s="215"/>
    </row>
    <row r="1526" spans="1:8" ht="15.75">
      <c r="A1526" s="61"/>
      <c r="B1526" s="61"/>
      <c r="C1526" s="61"/>
      <c r="D1526" s="61"/>
      <c r="E1526" s="215"/>
      <c r="F1526" s="61"/>
      <c r="G1526" s="61"/>
      <c r="H1526" s="215"/>
    </row>
    <row r="1527" spans="1:8" ht="15.75">
      <c r="A1527" s="61"/>
      <c r="B1527" s="61"/>
      <c r="C1527" s="61"/>
      <c r="D1527" s="61"/>
      <c r="E1527" s="215"/>
      <c r="F1527" s="61"/>
      <c r="G1527" s="61"/>
      <c r="H1527" s="215"/>
    </row>
    <row r="1528" spans="1:8" ht="15.75">
      <c r="A1528" s="61"/>
      <c r="B1528" s="61"/>
      <c r="C1528" s="61"/>
      <c r="D1528" s="61"/>
      <c r="E1528" s="215"/>
      <c r="F1528" s="61"/>
      <c r="G1528" s="61"/>
      <c r="H1528" s="215"/>
    </row>
    <row r="1529" spans="1:8" ht="15.75">
      <c r="A1529" s="61"/>
      <c r="B1529" s="61"/>
      <c r="C1529" s="61"/>
      <c r="D1529" s="61"/>
      <c r="E1529" s="215"/>
      <c r="F1529" s="61"/>
      <c r="G1529" s="61"/>
      <c r="H1529" s="215"/>
    </row>
    <row r="1530" spans="1:8" ht="15.75">
      <c r="A1530" s="61"/>
      <c r="B1530" s="61"/>
      <c r="C1530" s="61"/>
      <c r="D1530" s="61"/>
      <c r="E1530" s="215"/>
      <c r="F1530" s="61"/>
      <c r="G1530" s="61"/>
      <c r="H1530" s="215"/>
    </row>
    <row r="1531" spans="1:8" ht="15.75">
      <c r="A1531" s="61"/>
      <c r="B1531" s="61"/>
      <c r="C1531" s="61"/>
      <c r="D1531" s="61"/>
      <c r="E1531" s="215"/>
      <c r="F1531" s="61"/>
      <c r="G1531" s="61"/>
      <c r="H1531" s="215"/>
    </row>
    <row r="1532" spans="1:8" ht="15.75">
      <c r="A1532" s="61"/>
      <c r="B1532" s="61"/>
      <c r="C1532" s="61"/>
      <c r="D1532" s="61"/>
      <c r="E1532" s="215"/>
      <c r="F1532" s="61"/>
      <c r="G1532" s="61"/>
      <c r="H1532" s="215"/>
    </row>
    <row r="1533" spans="1:8" ht="15.75">
      <c r="A1533" s="61"/>
      <c r="B1533" s="61"/>
      <c r="C1533" s="61"/>
      <c r="D1533" s="61"/>
      <c r="E1533" s="215"/>
      <c r="F1533" s="61"/>
      <c r="G1533" s="61"/>
      <c r="H1533" s="215"/>
    </row>
    <row r="1534" spans="1:8" ht="15.75">
      <c r="A1534" s="61"/>
      <c r="B1534" s="61"/>
      <c r="C1534" s="61"/>
      <c r="D1534" s="61"/>
      <c r="E1534" s="215"/>
      <c r="F1534" s="61"/>
      <c r="G1534" s="61"/>
      <c r="H1534" s="215"/>
    </row>
    <row r="1535" spans="1:8" ht="15.75">
      <c r="A1535" s="61"/>
      <c r="B1535" s="61"/>
      <c r="C1535" s="61"/>
      <c r="D1535" s="61"/>
      <c r="E1535" s="215"/>
      <c r="F1535" s="61"/>
      <c r="G1535" s="61"/>
      <c r="H1535" s="215"/>
    </row>
    <row r="1536" spans="1:8" ht="15.75">
      <c r="A1536" s="61"/>
      <c r="B1536" s="61"/>
      <c r="C1536" s="61"/>
      <c r="D1536" s="61"/>
      <c r="E1536" s="215"/>
      <c r="F1536" s="61"/>
      <c r="G1536" s="61"/>
      <c r="H1536" s="215"/>
    </row>
    <row r="1537" spans="1:8" ht="15.75">
      <c r="A1537" s="61"/>
      <c r="B1537" s="61"/>
      <c r="C1537" s="61"/>
      <c r="D1537" s="61"/>
      <c r="E1537" s="215"/>
      <c r="F1537" s="61"/>
      <c r="G1537" s="61"/>
      <c r="H1537" s="215"/>
    </row>
    <row r="1538" spans="1:8" ht="15.75">
      <c r="A1538" s="61"/>
      <c r="B1538" s="61"/>
      <c r="C1538" s="61"/>
      <c r="D1538" s="61"/>
      <c r="E1538" s="215"/>
      <c r="F1538" s="61"/>
      <c r="G1538" s="61"/>
      <c r="H1538" s="215"/>
    </row>
    <row r="1539" spans="1:8" ht="15.75">
      <c r="A1539" s="61"/>
      <c r="B1539" s="61"/>
      <c r="C1539" s="61"/>
      <c r="D1539" s="61"/>
      <c r="E1539" s="215"/>
      <c r="F1539" s="61"/>
      <c r="G1539" s="61"/>
      <c r="H1539" s="215"/>
    </row>
    <row r="1540" spans="1:8" ht="15.75">
      <c r="A1540" s="61"/>
      <c r="B1540" s="61"/>
      <c r="C1540" s="61"/>
      <c r="D1540" s="61"/>
      <c r="E1540" s="215"/>
      <c r="F1540" s="61"/>
      <c r="G1540" s="61"/>
      <c r="H1540" s="215"/>
    </row>
    <row r="1541" spans="1:8" ht="15.75">
      <c r="A1541" s="61"/>
      <c r="B1541" s="61"/>
      <c r="C1541" s="61"/>
      <c r="D1541" s="61"/>
      <c r="E1541" s="215"/>
      <c r="F1541" s="61"/>
      <c r="G1541" s="61"/>
      <c r="H1541" s="215"/>
    </row>
    <row r="1542" spans="1:8" ht="15.75">
      <c r="A1542" s="61"/>
      <c r="B1542" s="61"/>
      <c r="C1542" s="61"/>
      <c r="D1542" s="61"/>
      <c r="E1542" s="215"/>
      <c r="F1542" s="61"/>
      <c r="G1542" s="61"/>
      <c r="H1542" s="215"/>
    </row>
    <row r="1543" spans="1:8" ht="15.75">
      <c r="A1543" s="61"/>
      <c r="B1543" s="61"/>
      <c r="C1543" s="61"/>
      <c r="D1543" s="61"/>
      <c r="E1543" s="215"/>
      <c r="F1543" s="61"/>
      <c r="G1543" s="61"/>
      <c r="H1543" s="215"/>
    </row>
    <row r="1544" spans="1:8" ht="15.75">
      <c r="A1544" s="61"/>
      <c r="B1544" s="61"/>
      <c r="C1544" s="61"/>
      <c r="D1544" s="61"/>
      <c r="E1544" s="215"/>
      <c r="F1544" s="61"/>
      <c r="G1544" s="61"/>
      <c r="H1544" s="215"/>
    </row>
    <row r="1545" spans="1:8" ht="15.75">
      <c r="A1545" s="61"/>
      <c r="B1545" s="61"/>
      <c r="C1545" s="61"/>
      <c r="D1545" s="61"/>
      <c r="E1545" s="215"/>
      <c r="F1545" s="61"/>
      <c r="G1545" s="61"/>
      <c r="H1545" s="215"/>
    </row>
    <row r="1546" spans="1:8" ht="15.75">
      <c r="A1546" s="61"/>
      <c r="B1546" s="61"/>
      <c r="C1546" s="61"/>
      <c r="D1546" s="61"/>
      <c r="E1546" s="215"/>
      <c r="F1546" s="61"/>
      <c r="G1546" s="61"/>
      <c r="H1546" s="215"/>
    </row>
    <row r="1547" spans="1:8" ht="15.75">
      <c r="A1547" s="61"/>
      <c r="B1547" s="61"/>
      <c r="C1547" s="61"/>
      <c r="D1547" s="61"/>
      <c r="E1547" s="215"/>
      <c r="F1547" s="61"/>
      <c r="G1547" s="61"/>
      <c r="H1547" s="215"/>
    </row>
    <row r="1548" spans="1:8" ht="15.75">
      <c r="A1548" s="61"/>
      <c r="B1548" s="61"/>
      <c r="C1548" s="61"/>
      <c r="D1548" s="61"/>
      <c r="E1548" s="215"/>
      <c r="F1548" s="61"/>
      <c r="G1548" s="61"/>
      <c r="H1548" s="215"/>
    </row>
    <row r="1549" spans="1:8" ht="15.75">
      <c r="A1549" s="61"/>
      <c r="B1549" s="61"/>
      <c r="C1549" s="61"/>
      <c r="D1549" s="61"/>
      <c r="E1549" s="215"/>
      <c r="F1549" s="61"/>
      <c r="G1549" s="61"/>
      <c r="H1549" s="215"/>
    </row>
    <row r="1550" spans="1:8" ht="15.75">
      <c r="A1550" s="61"/>
      <c r="B1550" s="61"/>
      <c r="C1550" s="61"/>
      <c r="D1550" s="61"/>
      <c r="E1550" s="215"/>
      <c r="F1550" s="61"/>
      <c r="G1550" s="61"/>
      <c r="H1550" s="215"/>
    </row>
    <row r="1551" spans="1:8" ht="15.75">
      <c r="A1551" s="61"/>
      <c r="B1551" s="61"/>
      <c r="C1551" s="61"/>
      <c r="D1551" s="61"/>
      <c r="E1551" s="215"/>
      <c r="F1551" s="61"/>
      <c r="G1551" s="61"/>
      <c r="H1551" s="215"/>
    </row>
    <row r="1552" spans="1:8" ht="15.75">
      <c r="A1552" s="61"/>
      <c r="B1552" s="61"/>
      <c r="C1552" s="61"/>
      <c r="D1552" s="61"/>
      <c r="E1552" s="215"/>
      <c r="F1552" s="61"/>
      <c r="G1552" s="61"/>
      <c r="H1552" s="215"/>
    </row>
    <row r="1553" spans="1:8" ht="15.75">
      <c r="A1553" s="61"/>
      <c r="B1553" s="61"/>
      <c r="C1553" s="61"/>
      <c r="D1553" s="61"/>
      <c r="E1553" s="215"/>
      <c r="F1553" s="61"/>
      <c r="G1553" s="61"/>
      <c r="H1553" s="215"/>
    </row>
    <row r="1554" spans="1:8" ht="15.75">
      <c r="A1554" s="61"/>
      <c r="B1554" s="61"/>
      <c r="C1554" s="61"/>
      <c r="D1554" s="61"/>
      <c r="E1554" s="215"/>
      <c r="F1554" s="61"/>
      <c r="G1554" s="61"/>
      <c r="H1554" s="215"/>
    </row>
    <row r="1555" spans="1:8" ht="15.75">
      <c r="A1555" s="61"/>
      <c r="B1555" s="61"/>
      <c r="C1555" s="61"/>
      <c r="D1555" s="61"/>
      <c r="E1555" s="215"/>
      <c r="F1555" s="61"/>
      <c r="G1555" s="61"/>
      <c r="H1555" s="215"/>
    </row>
    <row r="1556" spans="1:8" ht="15.75">
      <c r="A1556" s="61"/>
      <c r="B1556" s="61"/>
      <c r="C1556" s="61"/>
      <c r="D1556" s="61"/>
      <c r="E1556" s="215"/>
      <c r="F1556" s="61"/>
      <c r="G1556" s="61"/>
      <c r="H1556" s="215"/>
    </row>
    <row r="1557" spans="1:8" ht="15.75">
      <c r="A1557" s="61"/>
      <c r="B1557" s="61"/>
      <c r="C1557" s="61"/>
      <c r="D1557" s="61"/>
      <c r="E1557" s="215"/>
      <c r="F1557" s="61"/>
      <c r="G1557" s="61"/>
      <c r="H1557" s="215"/>
    </row>
    <row r="1558" spans="1:8" ht="15.75">
      <c r="A1558" s="61"/>
      <c r="B1558" s="61"/>
      <c r="C1558" s="61"/>
      <c r="D1558" s="61"/>
      <c r="E1558" s="215"/>
      <c r="F1558" s="61"/>
      <c r="G1558" s="61"/>
      <c r="H1558" s="215"/>
    </row>
    <row r="1559" spans="1:8" ht="15.75">
      <c r="A1559" s="61"/>
      <c r="B1559" s="61"/>
      <c r="C1559" s="61"/>
      <c r="D1559" s="61"/>
      <c r="E1559" s="215"/>
      <c r="F1559" s="61"/>
      <c r="G1559" s="61"/>
      <c r="H1559" s="215"/>
    </row>
    <row r="1560" spans="1:8" ht="15.75">
      <c r="A1560" s="61"/>
      <c r="B1560" s="61"/>
      <c r="C1560" s="61"/>
      <c r="D1560" s="61"/>
      <c r="E1560" s="215"/>
      <c r="F1560" s="61"/>
      <c r="G1560" s="61"/>
      <c r="H1560" s="215"/>
    </row>
    <row r="1561" spans="1:8" ht="15.75">
      <c r="A1561" s="61"/>
      <c r="B1561" s="61"/>
      <c r="C1561" s="61"/>
      <c r="D1561" s="61"/>
      <c r="E1561" s="215"/>
      <c r="F1561" s="61"/>
      <c r="G1561" s="61"/>
      <c r="H1561" s="215"/>
    </row>
    <row r="1562" spans="1:8" ht="15.75">
      <c r="A1562" s="61"/>
      <c r="B1562" s="61"/>
      <c r="C1562" s="61"/>
      <c r="D1562" s="61"/>
      <c r="E1562" s="215"/>
      <c r="F1562" s="61"/>
      <c r="G1562" s="61"/>
      <c r="H1562" s="215"/>
    </row>
    <row r="1563" spans="1:8" ht="15.75">
      <c r="A1563" s="61"/>
      <c r="B1563" s="61"/>
      <c r="C1563" s="61"/>
      <c r="D1563" s="61"/>
      <c r="E1563" s="215"/>
      <c r="F1563" s="61"/>
      <c r="G1563" s="61"/>
      <c r="H1563" s="215"/>
    </row>
    <row r="1564" spans="1:8" ht="15.75">
      <c r="A1564" s="61"/>
      <c r="B1564" s="61"/>
      <c r="C1564" s="61"/>
      <c r="D1564" s="61"/>
      <c r="E1564" s="215"/>
      <c r="F1564" s="61"/>
      <c r="G1564" s="61"/>
      <c r="H1564" s="215"/>
    </row>
    <row r="1565" spans="1:8" ht="15.75">
      <c r="A1565" s="61"/>
      <c r="B1565" s="61"/>
      <c r="C1565" s="61"/>
      <c r="D1565" s="61"/>
      <c r="E1565" s="215"/>
      <c r="F1565" s="61"/>
      <c r="G1565" s="61"/>
      <c r="H1565" s="215"/>
    </row>
    <row r="1566" spans="1:8" ht="15.75">
      <c r="A1566" s="61"/>
      <c r="B1566" s="61"/>
      <c r="C1566" s="61"/>
      <c r="D1566" s="61"/>
      <c r="E1566" s="215"/>
      <c r="F1566" s="61"/>
      <c r="G1566" s="61"/>
      <c r="H1566" s="215"/>
    </row>
    <row r="1567" spans="1:8" ht="15.75">
      <c r="A1567" s="61"/>
      <c r="B1567" s="61"/>
      <c r="C1567" s="61"/>
      <c r="D1567" s="61"/>
      <c r="E1567" s="215"/>
      <c r="F1567" s="61"/>
      <c r="G1567" s="61"/>
      <c r="H1567" s="215"/>
    </row>
    <row r="1568" spans="1:8" ht="15.75">
      <c r="A1568" s="61"/>
      <c r="B1568" s="61"/>
      <c r="C1568" s="61"/>
      <c r="D1568" s="61"/>
      <c r="E1568" s="215"/>
      <c r="F1568" s="61"/>
      <c r="G1568" s="61"/>
      <c r="H1568" s="215"/>
    </row>
    <row r="1569" spans="1:8" ht="15.75">
      <c r="A1569" s="61"/>
      <c r="B1569" s="61"/>
      <c r="C1569" s="61"/>
      <c r="D1569" s="61"/>
      <c r="E1569" s="215"/>
      <c r="F1569" s="61"/>
      <c r="G1569" s="61"/>
      <c r="H1569" s="215"/>
    </row>
    <row r="1570" spans="1:8" ht="15.75">
      <c r="A1570" s="61"/>
      <c r="B1570" s="61"/>
      <c r="C1570" s="61"/>
      <c r="D1570" s="61"/>
      <c r="E1570" s="215"/>
      <c r="F1570" s="61"/>
      <c r="G1570" s="61"/>
      <c r="H1570" s="215"/>
    </row>
    <row r="1571" spans="1:8" ht="15.75">
      <c r="A1571" s="61"/>
      <c r="B1571" s="61"/>
      <c r="C1571" s="61"/>
      <c r="D1571" s="61"/>
      <c r="E1571" s="215"/>
      <c r="F1571" s="61"/>
      <c r="G1571" s="61"/>
      <c r="H1571" s="215"/>
    </row>
    <row r="1572" spans="1:8" ht="15.75">
      <c r="A1572" s="61"/>
      <c r="B1572" s="61"/>
      <c r="C1572" s="61"/>
      <c r="D1572" s="61"/>
      <c r="E1572" s="215"/>
      <c r="F1572" s="61"/>
      <c r="G1572" s="61"/>
      <c r="H1572" s="215"/>
    </row>
    <row r="1573" spans="1:8" ht="15.75">
      <c r="A1573" s="61"/>
      <c r="B1573" s="61"/>
      <c r="C1573" s="61"/>
      <c r="D1573" s="61"/>
      <c r="E1573" s="215"/>
      <c r="F1573" s="61"/>
      <c r="G1573" s="61"/>
      <c r="H1573" s="215"/>
    </row>
    <row r="1574" spans="1:8" ht="15.75">
      <c r="A1574" s="61"/>
      <c r="B1574" s="61"/>
      <c r="C1574" s="61"/>
      <c r="D1574" s="61"/>
      <c r="E1574" s="215"/>
      <c r="F1574" s="61"/>
      <c r="G1574" s="61"/>
      <c r="H1574" s="215"/>
    </row>
    <row r="1575" spans="1:8" ht="15.75">
      <c r="A1575" s="61"/>
      <c r="B1575" s="61"/>
      <c r="C1575" s="61"/>
      <c r="D1575" s="61"/>
      <c r="E1575" s="215"/>
      <c r="F1575" s="61"/>
      <c r="G1575" s="61"/>
      <c r="H1575" s="215"/>
    </row>
    <row r="1576" spans="1:8" ht="15.75">
      <c r="A1576" s="61"/>
      <c r="B1576" s="61"/>
      <c r="C1576" s="61"/>
      <c r="D1576" s="61"/>
      <c r="E1576" s="215"/>
      <c r="F1576" s="61"/>
      <c r="G1576" s="61"/>
      <c r="H1576" s="215"/>
    </row>
    <row r="1577" spans="1:8" ht="15.75">
      <c r="A1577" s="61"/>
      <c r="B1577" s="61"/>
      <c r="C1577" s="61"/>
      <c r="D1577" s="61"/>
      <c r="E1577" s="215"/>
      <c r="F1577" s="61"/>
      <c r="G1577" s="61"/>
      <c r="H1577" s="215"/>
    </row>
    <row r="1578" spans="1:8" ht="15.75">
      <c r="A1578" s="61"/>
      <c r="B1578" s="61"/>
      <c r="C1578" s="61"/>
      <c r="D1578" s="61"/>
      <c r="E1578" s="215"/>
      <c r="F1578" s="61"/>
      <c r="G1578" s="61"/>
      <c r="H1578" s="215"/>
    </row>
    <row r="1579" spans="1:8" ht="15.75">
      <c r="A1579" s="61"/>
      <c r="B1579" s="61"/>
      <c r="C1579" s="61"/>
      <c r="D1579" s="61"/>
      <c r="E1579" s="215"/>
      <c r="F1579" s="61"/>
      <c r="G1579" s="61"/>
      <c r="H1579" s="215"/>
    </row>
    <row r="1580" spans="1:8" ht="15.75">
      <c r="A1580" s="61"/>
      <c r="B1580" s="61"/>
      <c r="C1580" s="61"/>
      <c r="D1580" s="61"/>
      <c r="E1580" s="215"/>
      <c r="F1580" s="61"/>
      <c r="G1580" s="61"/>
      <c r="H1580" s="215"/>
    </row>
    <row r="1581" spans="1:8" ht="15.75">
      <c r="A1581" s="61"/>
      <c r="B1581" s="61"/>
      <c r="C1581" s="61"/>
      <c r="D1581" s="61"/>
      <c r="E1581" s="215"/>
      <c r="F1581" s="61"/>
      <c r="G1581" s="61"/>
      <c r="H1581" s="215"/>
    </row>
    <row r="1582" spans="1:8" ht="15.75">
      <c r="A1582" s="61"/>
      <c r="B1582" s="61"/>
      <c r="C1582" s="61"/>
      <c r="D1582" s="61"/>
      <c r="E1582" s="215"/>
      <c r="F1582" s="61"/>
      <c r="G1582" s="61"/>
      <c r="H1582" s="215"/>
    </row>
    <row r="1583" spans="1:8" ht="15.75">
      <c r="A1583" s="61"/>
      <c r="B1583" s="61"/>
      <c r="C1583" s="61"/>
      <c r="D1583" s="61"/>
      <c r="E1583" s="215"/>
      <c r="F1583" s="61"/>
      <c r="G1583" s="61"/>
      <c r="H1583" s="215"/>
    </row>
    <row r="1584" spans="1:8" ht="15.75">
      <c r="A1584" s="61"/>
      <c r="B1584" s="61"/>
      <c r="C1584" s="61"/>
      <c r="D1584" s="61"/>
      <c r="E1584" s="215"/>
      <c r="F1584" s="61"/>
      <c r="G1584" s="61"/>
      <c r="H1584" s="215"/>
    </row>
    <row r="1585" spans="1:8" ht="15.75">
      <c r="A1585" s="61"/>
      <c r="B1585" s="61"/>
      <c r="C1585" s="61"/>
      <c r="D1585" s="61"/>
      <c r="E1585" s="215"/>
      <c r="F1585" s="61"/>
      <c r="G1585" s="61"/>
      <c r="H1585" s="215"/>
    </row>
    <row r="1586" spans="1:8" ht="15.75">
      <c r="A1586" s="61"/>
      <c r="B1586" s="61"/>
      <c r="C1586" s="61"/>
      <c r="D1586" s="61"/>
      <c r="E1586" s="215"/>
      <c r="F1586" s="61"/>
      <c r="G1586" s="61"/>
      <c r="H1586" s="215"/>
    </row>
    <row r="1587" spans="1:8" ht="15.75">
      <c r="A1587" s="61"/>
      <c r="B1587" s="61"/>
      <c r="C1587" s="61"/>
      <c r="D1587" s="61"/>
      <c r="E1587" s="215"/>
      <c r="F1587" s="61"/>
      <c r="G1587" s="61"/>
      <c r="H1587" s="215"/>
    </row>
    <row r="1588" spans="1:8" ht="15.75">
      <c r="A1588" s="61"/>
      <c r="B1588" s="61"/>
      <c r="C1588" s="61"/>
      <c r="D1588" s="61"/>
      <c r="E1588" s="215"/>
      <c r="F1588" s="61"/>
      <c r="G1588" s="61"/>
      <c r="H1588" s="215"/>
    </row>
    <row r="1589" spans="1:8" ht="15.75">
      <c r="A1589" s="61"/>
      <c r="B1589" s="61"/>
      <c r="C1589" s="61"/>
      <c r="D1589" s="61"/>
      <c r="E1589" s="215"/>
      <c r="F1589" s="61"/>
      <c r="G1589" s="61"/>
      <c r="H1589" s="215"/>
    </row>
    <row r="1590" spans="1:8" ht="15.75">
      <c r="A1590" s="61"/>
      <c r="B1590" s="61"/>
      <c r="C1590" s="61"/>
      <c r="D1590" s="61"/>
      <c r="E1590" s="215"/>
      <c r="F1590" s="61"/>
      <c r="G1590" s="61"/>
      <c r="H1590" s="215"/>
    </row>
    <row r="1591" spans="1:8" ht="15.75">
      <c r="A1591" s="61"/>
      <c r="B1591" s="61"/>
      <c r="C1591" s="61"/>
      <c r="D1591" s="61"/>
      <c r="E1591" s="215"/>
      <c r="F1591" s="61"/>
      <c r="G1591" s="61"/>
      <c r="H1591" s="215"/>
    </row>
    <row r="1592" spans="1:8" ht="15.75">
      <c r="A1592" s="61"/>
      <c r="B1592" s="61"/>
      <c r="C1592" s="61"/>
      <c r="D1592" s="61"/>
      <c r="E1592" s="215"/>
      <c r="F1592" s="61"/>
      <c r="G1592" s="61"/>
      <c r="H1592" s="215"/>
    </row>
    <row r="1593" spans="1:8" ht="15.75">
      <c r="A1593" s="61"/>
      <c r="B1593" s="61"/>
      <c r="C1593" s="61"/>
      <c r="D1593" s="61"/>
      <c r="E1593" s="215"/>
      <c r="F1593" s="61"/>
      <c r="G1593" s="61"/>
      <c r="H1593" s="215"/>
    </row>
    <row r="1594" spans="1:8" ht="15.75">
      <c r="A1594" s="61"/>
      <c r="B1594" s="61"/>
      <c r="C1594" s="61"/>
      <c r="D1594" s="61"/>
      <c r="E1594" s="215"/>
      <c r="F1594" s="61"/>
      <c r="G1594" s="61"/>
      <c r="H1594" s="215"/>
    </row>
    <row r="1595" spans="1:8" ht="15.75">
      <c r="A1595" s="61"/>
      <c r="B1595" s="61"/>
      <c r="C1595" s="61"/>
      <c r="D1595" s="61"/>
      <c r="E1595" s="215"/>
      <c r="F1595" s="61"/>
      <c r="G1595" s="61"/>
      <c r="H1595" s="215"/>
    </row>
    <row r="1596" spans="1:8" ht="15.75">
      <c r="A1596" s="61"/>
      <c r="B1596" s="61"/>
      <c r="C1596" s="61"/>
      <c r="D1596" s="61"/>
      <c r="E1596" s="215"/>
      <c r="F1596" s="61"/>
      <c r="G1596" s="61"/>
      <c r="H1596" s="215"/>
    </row>
    <row r="1597" spans="1:8" ht="15.75">
      <c r="A1597" s="61"/>
      <c r="B1597" s="61"/>
      <c r="C1597" s="61"/>
      <c r="D1597" s="61"/>
      <c r="E1597" s="215"/>
      <c r="F1597" s="61"/>
      <c r="G1597" s="61"/>
      <c r="H1597" s="215"/>
    </row>
    <row r="1598" spans="1:8" ht="15.75">
      <c r="A1598" s="61"/>
      <c r="B1598" s="61"/>
      <c r="C1598" s="61"/>
      <c r="D1598" s="61"/>
      <c r="E1598" s="215"/>
      <c r="F1598" s="61"/>
      <c r="G1598" s="61"/>
      <c r="H1598" s="215"/>
    </row>
    <row r="1599" spans="1:8" ht="15.75">
      <c r="A1599" s="61"/>
      <c r="B1599" s="61"/>
      <c r="C1599" s="61"/>
      <c r="D1599" s="61"/>
      <c r="E1599" s="215"/>
      <c r="F1599" s="61"/>
      <c r="G1599" s="61"/>
      <c r="H1599" s="215"/>
    </row>
    <row r="1600" spans="1:8" ht="15.75">
      <c r="A1600" s="61"/>
      <c r="B1600" s="61"/>
      <c r="C1600" s="61"/>
      <c r="D1600" s="61"/>
      <c r="E1600" s="215"/>
      <c r="F1600" s="61"/>
      <c r="G1600" s="61"/>
      <c r="H1600" s="215"/>
    </row>
    <row r="1601" spans="1:8" ht="15.75">
      <c r="A1601" s="61"/>
      <c r="B1601" s="61"/>
      <c r="C1601" s="61"/>
      <c r="D1601" s="61"/>
      <c r="E1601" s="215"/>
      <c r="F1601" s="61"/>
      <c r="G1601" s="61"/>
      <c r="H1601" s="215"/>
    </row>
    <row r="1602" spans="1:8" ht="15.75">
      <c r="A1602" s="61"/>
      <c r="B1602" s="61"/>
      <c r="C1602" s="61"/>
      <c r="D1602" s="61"/>
      <c r="E1602" s="215"/>
      <c r="F1602" s="61"/>
      <c r="G1602" s="61"/>
      <c r="H1602" s="215"/>
    </row>
    <row r="1603" spans="1:8" ht="15.75">
      <c r="A1603" s="61"/>
      <c r="B1603" s="61"/>
      <c r="C1603" s="61"/>
      <c r="D1603" s="61"/>
      <c r="E1603" s="215"/>
      <c r="F1603" s="61"/>
      <c r="G1603" s="61"/>
      <c r="H1603" s="215"/>
    </row>
    <row r="1604" spans="1:8" ht="15.75">
      <c r="A1604" s="61"/>
      <c r="B1604" s="61"/>
      <c r="C1604" s="61"/>
      <c r="D1604" s="61"/>
      <c r="E1604" s="215"/>
      <c r="F1604" s="61"/>
      <c r="G1604" s="61"/>
      <c r="H1604" s="215"/>
    </row>
    <row r="1605" spans="1:8" ht="15.75">
      <c r="A1605" s="61"/>
      <c r="B1605" s="61"/>
      <c r="C1605" s="61"/>
      <c r="D1605" s="61"/>
      <c r="E1605" s="215"/>
      <c r="F1605" s="61"/>
      <c r="G1605" s="61"/>
      <c r="H1605" s="215"/>
    </row>
    <row r="1606" spans="1:8" ht="15.75">
      <c r="A1606" s="61"/>
      <c r="B1606" s="61"/>
      <c r="C1606" s="61"/>
      <c r="D1606" s="61"/>
      <c r="E1606" s="215"/>
      <c r="F1606" s="61"/>
      <c r="G1606" s="61"/>
      <c r="H1606" s="215"/>
    </row>
    <row r="1607" spans="1:8" ht="15.75">
      <c r="A1607" s="61"/>
      <c r="B1607" s="61"/>
      <c r="C1607" s="61"/>
      <c r="D1607" s="61"/>
      <c r="E1607" s="215"/>
      <c r="F1607" s="61"/>
      <c r="G1607" s="61"/>
      <c r="H1607" s="215"/>
    </row>
    <row r="1608" spans="1:8" ht="15.75">
      <c r="A1608" s="61"/>
      <c r="B1608" s="61"/>
      <c r="C1608" s="61"/>
      <c r="D1608" s="61"/>
      <c r="E1608" s="215"/>
      <c r="F1608" s="61"/>
      <c r="G1608" s="61"/>
      <c r="H1608" s="215"/>
    </row>
    <row r="1609" spans="1:8" ht="15.75">
      <c r="A1609" s="61"/>
      <c r="B1609" s="61"/>
      <c r="C1609" s="61"/>
      <c r="D1609" s="61"/>
      <c r="E1609" s="215"/>
      <c r="F1609" s="61"/>
      <c r="G1609" s="61"/>
      <c r="H1609" s="215"/>
    </row>
    <row r="1610" spans="1:8" ht="15.75">
      <c r="A1610" s="61"/>
      <c r="B1610" s="61"/>
      <c r="C1610" s="61"/>
      <c r="D1610" s="61"/>
      <c r="E1610" s="215"/>
      <c r="F1610" s="61"/>
      <c r="G1610" s="61"/>
      <c r="H1610" s="215"/>
    </row>
    <row r="1611" spans="1:8" ht="15.75">
      <c r="A1611" s="61"/>
      <c r="B1611" s="61"/>
      <c r="C1611" s="61"/>
      <c r="D1611" s="61"/>
      <c r="E1611" s="215"/>
      <c r="F1611" s="61"/>
      <c r="G1611" s="61"/>
      <c r="H1611" s="215"/>
    </row>
    <row r="1612" spans="1:8" ht="15.75">
      <c r="A1612" s="61"/>
      <c r="B1612" s="61"/>
      <c r="C1612" s="61"/>
      <c r="D1612" s="61"/>
      <c r="E1612" s="215"/>
      <c r="F1612" s="61"/>
      <c r="G1612" s="61"/>
      <c r="H1612" s="215"/>
    </row>
    <row r="1613" spans="1:8" ht="15.75">
      <c r="A1613" s="61"/>
      <c r="B1613" s="61"/>
      <c r="C1613" s="61"/>
      <c r="D1613" s="61"/>
      <c r="E1613" s="215"/>
      <c r="F1613" s="61"/>
      <c r="G1613" s="61"/>
      <c r="H1613" s="215"/>
    </row>
    <row r="1614" spans="1:8" ht="15.75">
      <c r="A1614" s="61"/>
      <c r="B1614" s="61"/>
      <c r="C1614" s="61"/>
      <c r="D1614" s="61"/>
      <c r="E1614" s="215"/>
      <c r="F1614" s="61"/>
      <c r="G1614" s="61"/>
      <c r="H1614" s="215"/>
    </row>
    <row r="1615" spans="1:8" ht="15.75">
      <c r="A1615" s="61"/>
      <c r="B1615" s="61"/>
      <c r="C1615" s="61"/>
      <c r="D1615" s="61"/>
      <c r="E1615" s="215"/>
      <c r="F1615" s="61"/>
      <c r="G1615" s="61"/>
      <c r="H1615" s="215"/>
    </row>
    <row r="1616" spans="1:8" ht="15.75">
      <c r="A1616" s="61"/>
      <c r="B1616" s="61"/>
      <c r="C1616" s="61"/>
      <c r="D1616" s="61"/>
      <c r="E1616" s="215"/>
      <c r="F1616" s="61"/>
      <c r="G1616" s="61"/>
      <c r="H1616" s="215"/>
    </row>
    <row r="1617" spans="1:8" ht="15.75">
      <c r="A1617" s="61"/>
      <c r="B1617" s="61"/>
      <c r="C1617" s="61"/>
      <c r="D1617" s="61"/>
      <c r="E1617" s="215"/>
      <c r="F1617" s="61"/>
      <c r="G1617" s="61"/>
      <c r="H1617" s="215"/>
    </row>
    <row r="1618" spans="1:8" ht="15.75">
      <c r="A1618" s="61"/>
      <c r="B1618" s="61"/>
      <c r="C1618" s="61"/>
      <c r="D1618" s="61"/>
      <c r="E1618" s="215"/>
      <c r="F1618" s="61"/>
      <c r="G1618" s="61"/>
      <c r="H1618" s="215"/>
    </row>
    <row r="1619" spans="1:8" ht="15.75">
      <c r="A1619" s="61"/>
      <c r="B1619" s="61"/>
      <c r="C1619" s="61"/>
      <c r="D1619" s="61"/>
      <c r="E1619" s="215"/>
      <c r="F1619" s="61"/>
      <c r="G1619" s="61"/>
      <c r="H1619" s="215"/>
    </row>
    <row r="1620" spans="1:8" ht="15.75">
      <c r="A1620" s="61"/>
      <c r="B1620" s="61"/>
      <c r="C1620" s="61"/>
      <c r="D1620" s="61"/>
      <c r="E1620" s="215"/>
      <c r="F1620" s="61"/>
      <c r="G1620" s="61"/>
      <c r="H1620" s="215"/>
    </row>
    <row r="1621" spans="1:8" ht="15.75">
      <c r="A1621" s="61"/>
      <c r="B1621" s="61"/>
      <c r="C1621" s="61"/>
      <c r="D1621" s="61"/>
      <c r="E1621" s="215"/>
      <c r="F1621" s="61"/>
      <c r="G1621" s="61"/>
      <c r="H1621" s="215"/>
    </row>
    <row r="1622" spans="1:8" ht="15.75">
      <c r="A1622" s="61"/>
      <c r="B1622" s="61"/>
      <c r="C1622" s="61"/>
      <c r="D1622" s="61"/>
      <c r="E1622" s="215"/>
      <c r="F1622" s="61"/>
      <c r="G1622" s="61"/>
      <c r="H1622" s="215"/>
    </row>
    <row r="1623" spans="1:8" ht="15.75">
      <c r="A1623" s="61"/>
      <c r="B1623" s="61"/>
      <c r="C1623" s="61"/>
      <c r="D1623" s="61"/>
      <c r="E1623" s="215"/>
      <c r="F1623" s="61"/>
      <c r="G1623" s="61"/>
      <c r="H1623" s="215"/>
    </row>
    <row r="1624" spans="1:8" ht="15.75">
      <c r="A1624" s="61"/>
      <c r="B1624" s="61"/>
      <c r="C1624" s="61"/>
      <c r="D1624" s="61"/>
      <c r="E1624" s="215"/>
      <c r="F1624" s="61"/>
      <c r="G1624" s="61"/>
      <c r="H1624" s="215"/>
    </row>
    <row r="1625" spans="1:8" ht="15.75">
      <c r="A1625" s="61"/>
      <c r="B1625" s="61"/>
      <c r="C1625" s="61"/>
      <c r="D1625" s="61"/>
      <c r="E1625" s="215"/>
      <c r="F1625" s="61"/>
      <c r="G1625" s="61"/>
      <c r="H1625" s="215"/>
    </row>
    <row r="1626" spans="1:8" ht="15.75">
      <c r="A1626" s="61"/>
      <c r="B1626" s="61"/>
      <c r="C1626" s="61"/>
      <c r="D1626" s="61"/>
      <c r="E1626" s="215"/>
      <c r="F1626" s="61"/>
      <c r="G1626" s="61"/>
      <c r="H1626" s="215"/>
    </row>
    <row r="1627" spans="1:8" ht="15.75">
      <c r="A1627" s="61"/>
      <c r="B1627" s="61"/>
      <c r="C1627" s="61"/>
      <c r="D1627" s="61"/>
      <c r="E1627" s="215"/>
      <c r="F1627" s="61"/>
      <c r="G1627" s="61"/>
      <c r="H1627" s="215"/>
    </row>
    <row r="1628" spans="1:8" ht="15.75">
      <c r="A1628" s="61"/>
      <c r="B1628" s="61"/>
      <c r="C1628" s="61"/>
      <c r="D1628" s="61"/>
      <c r="E1628" s="215"/>
      <c r="F1628" s="61"/>
      <c r="G1628" s="61"/>
      <c r="H1628" s="215"/>
    </row>
    <row r="1629" spans="1:8" ht="15.75">
      <c r="A1629" s="61"/>
      <c r="B1629" s="61"/>
      <c r="C1629" s="61"/>
      <c r="D1629" s="61"/>
      <c r="E1629" s="215"/>
      <c r="F1629" s="61"/>
      <c r="G1629" s="61"/>
      <c r="H1629" s="215"/>
    </row>
    <row r="1630" spans="1:8" ht="15.75">
      <c r="A1630" s="61"/>
      <c r="B1630" s="61"/>
      <c r="C1630" s="61"/>
      <c r="D1630" s="61"/>
      <c r="E1630" s="215"/>
      <c r="F1630" s="61"/>
      <c r="G1630" s="61"/>
      <c r="H1630" s="215"/>
    </row>
    <row r="1631" spans="1:8" ht="15.75">
      <c r="A1631" s="61"/>
      <c r="B1631" s="61"/>
      <c r="C1631" s="61"/>
      <c r="D1631" s="61"/>
      <c r="E1631" s="215"/>
      <c r="F1631" s="61"/>
      <c r="G1631" s="61"/>
      <c r="H1631" s="215"/>
    </row>
    <row r="1632" spans="1:8" ht="15.75">
      <c r="A1632" s="61"/>
      <c r="B1632" s="61"/>
      <c r="C1632" s="61"/>
      <c r="D1632" s="61"/>
      <c r="E1632" s="215"/>
      <c r="F1632" s="61"/>
      <c r="G1632" s="61"/>
      <c r="H1632" s="215"/>
    </row>
    <row r="1633" spans="1:8" ht="15.75">
      <c r="A1633" s="61"/>
      <c r="B1633" s="61"/>
      <c r="C1633" s="61"/>
      <c r="D1633" s="61"/>
      <c r="E1633" s="215"/>
      <c r="F1633" s="61"/>
      <c r="G1633" s="61"/>
      <c r="H1633" s="215"/>
    </row>
    <row r="1634" spans="1:8" ht="15.75">
      <c r="A1634" s="61"/>
      <c r="B1634" s="61"/>
      <c r="C1634" s="61"/>
      <c r="D1634" s="61"/>
      <c r="E1634" s="215"/>
      <c r="F1634" s="61"/>
      <c r="G1634" s="61"/>
      <c r="H1634" s="215"/>
    </row>
    <row r="1635" spans="1:8" ht="15.75">
      <c r="A1635" s="61"/>
      <c r="B1635" s="61"/>
      <c r="C1635" s="61"/>
      <c r="D1635" s="61"/>
      <c r="E1635" s="215"/>
      <c r="F1635" s="61"/>
      <c r="G1635" s="61"/>
      <c r="H1635" s="215"/>
    </row>
    <row r="1636" spans="1:8" ht="15.75">
      <c r="A1636" s="61"/>
      <c r="B1636" s="61"/>
      <c r="C1636" s="61"/>
      <c r="D1636" s="61"/>
      <c r="E1636" s="215"/>
      <c r="F1636" s="61"/>
      <c r="G1636" s="61"/>
      <c r="H1636" s="215"/>
    </row>
    <row r="1637" spans="1:8" ht="15.75">
      <c r="A1637" s="61"/>
      <c r="B1637" s="61"/>
      <c r="C1637" s="61"/>
      <c r="D1637" s="61"/>
      <c r="E1637" s="215"/>
      <c r="F1637" s="61"/>
      <c r="G1637" s="61"/>
      <c r="H1637" s="215"/>
    </row>
    <row r="1638" spans="1:8" ht="15.75">
      <c r="A1638" s="61"/>
      <c r="B1638" s="61"/>
      <c r="C1638" s="61"/>
      <c r="D1638" s="61"/>
      <c r="E1638" s="215"/>
      <c r="F1638" s="61"/>
      <c r="G1638" s="61"/>
      <c r="H1638" s="215"/>
    </row>
    <row r="1639" spans="1:8" ht="15.75">
      <c r="A1639" s="61"/>
      <c r="B1639" s="61"/>
      <c r="C1639" s="61"/>
      <c r="D1639" s="61"/>
      <c r="E1639" s="215"/>
      <c r="F1639" s="61"/>
      <c r="G1639" s="61"/>
      <c r="H1639" s="215"/>
    </row>
    <row r="1640" spans="1:8" ht="15.75">
      <c r="A1640" s="61"/>
      <c r="B1640" s="61"/>
      <c r="C1640" s="61"/>
      <c r="D1640" s="61"/>
      <c r="E1640" s="215"/>
      <c r="F1640" s="61"/>
      <c r="G1640" s="61"/>
      <c r="H1640" s="215"/>
    </row>
    <row r="1641" spans="1:8" ht="15.75">
      <c r="A1641" s="61"/>
      <c r="B1641" s="61"/>
      <c r="C1641" s="61"/>
      <c r="D1641" s="61"/>
      <c r="E1641" s="215"/>
      <c r="F1641" s="61"/>
      <c r="G1641" s="61"/>
      <c r="H1641" s="215"/>
    </row>
    <row r="1642" spans="1:8" ht="15.75">
      <c r="A1642" s="61"/>
      <c r="B1642" s="61"/>
      <c r="C1642" s="61"/>
      <c r="D1642" s="61"/>
      <c r="E1642" s="215"/>
      <c r="F1642" s="61"/>
      <c r="G1642" s="61"/>
      <c r="H1642" s="215"/>
    </row>
    <row r="1643" spans="1:8" ht="15.75">
      <c r="A1643" s="61"/>
      <c r="B1643" s="61"/>
      <c r="C1643" s="61"/>
      <c r="D1643" s="61"/>
      <c r="E1643" s="215"/>
      <c r="F1643" s="61"/>
      <c r="G1643" s="61"/>
      <c r="H1643" s="215"/>
    </row>
    <row r="1644" spans="1:8" ht="15.75">
      <c r="A1644" s="61"/>
      <c r="B1644" s="61"/>
      <c r="C1644" s="61"/>
      <c r="D1644" s="61"/>
      <c r="E1644" s="215"/>
      <c r="F1644" s="61"/>
      <c r="G1644" s="61"/>
      <c r="H1644" s="215"/>
    </row>
    <row r="1645" spans="1:8" ht="15.75">
      <c r="A1645" s="61"/>
      <c r="B1645" s="61"/>
      <c r="C1645" s="61"/>
      <c r="D1645" s="61"/>
      <c r="E1645" s="215"/>
      <c r="F1645" s="61"/>
      <c r="G1645" s="61"/>
      <c r="H1645" s="215"/>
    </row>
    <row r="1646" spans="1:8" ht="15.75">
      <c r="A1646" s="61"/>
      <c r="B1646" s="61"/>
      <c r="C1646" s="61"/>
      <c r="D1646" s="61"/>
      <c r="E1646" s="215"/>
      <c r="F1646" s="61"/>
      <c r="G1646" s="61"/>
      <c r="H1646" s="215"/>
    </row>
    <row r="1647" spans="1:8" ht="15.75">
      <c r="A1647" s="61"/>
      <c r="B1647" s="61"/>
      <c r="C1647" s="61"/>
      <c r="D1647" s="61"/>
      <c r="E1647" s="215"/>
      <c r="F1647" s="61"/>
      <c r="G1647" s="61"/>
      <c r="H1647" s="215"/>
    </row>
    <row r="1648" spans="1:8" ht="15.75">
      <c r="A1648" s="61"/>
      <c r="B1648" s="61"/>
      <c r="C1648" s="61"/>
      <c r="D1648" s="61"/>
      <c r="E1648" s="215"/>
      <c r="F1648" s="61"/>
      <c r="G1648" s="61"/>
      <c r="H1648" s="215"/>
    </row>
    <row r="1649" spans="1:8" ht="15.75">
      <c r="A1649" s="61"/>
      <c r="B1649" s="61"/>
      <c r="C1649" s="61"/>
      <c r="D1649" s="61"/>
      <c r="E1649" s="215"/>
      <c r="F1649" s="61"/>
      <c r="G1649" s="61"/>
      <c r="H1649" s="215"/>
    </row>
    <row r="1650" spans="1:8" ht="15.75">
      <c r="A1650" s="61"/>
      <c r="B1650" s="61"/>
      <c r="C1650" s="61"/>
      <c r="D1650" s="61"/>
      <c r="E1650" s="215"/>
      <c r="F1650" s="61"/>
      <c r="G1650" s="61"/>
      <c r="H1650" s="215"/>
    </row>
    <row r="1651" spans="1:8" ht="15.75">
      <c r="A1651" s="61"/>
      <c r="B1651" s="61"/>
      <c r="C1651" s="61"/>
      <c r="D1651" s="61"/>
      <c r="E1651" s="215"/>
      <c r="F1651" s="61"/>
      <c r="G1651" s="61"/>
      <c r="H1651" s="215"/>
    </row>
    <row r="1652" spans="1:8" ht="15.75">
      <c r="A1652" s="61"/>
      <c r="B1652" s="61"/>
      <c r="C1652" s="61"/>
      <c r="D1652" s="61"/>
      <c r="E1652" s="215"/>
      <c r="F1652" s="61"/>
      <c r="G1652" s="61"/>
      <c r="H1652" s="215"/>
    </row>
    <row r="1653" spans="1:8" ht="15.75">
      <c r="A1653" s="61"/>
      <c r="B1653" s="61"/>
      <c r="C1653" s="61"/>
      <c r="D1653" s="61"/>
      <c r="E1653" s="215"/>
      <c r="F1653" s="61"/>
      <c r="G1653" s="61"/>
      <c r="H1653" s="215"/>
    </row>
    <row r="1654" spans="1:8" ht="15.75">
      <c r="A1654" s="61"/>
      <c r="B1654" s="61"/>
      <c r="C1654" s="61"/>
      <c r="D1654" s="61"/>
      <c r="E1654" s="215"/>
      <c r="F1654" s="61"/>
      <c r="G1654" s="61"/>
      <c r="H1654" s="215"/>
    </row>
    <row r="1655" spans="1:8" ht="15.75">
      <c r="A1655" s="61"/>
      <c r="B1655" s="61"/>
      <c r="C1655" s="61"/>
      <c r="D1655" s="61"/>
      <c r="E1655" s="215"/>
      <c r="F1655" s="61"/>
      <c r="G1655" s="61"/>
      <c r="H1655" s="215"/>
    </row>
    <row r="1656" spans="1:8" ht="15.75">
      <c r="A1656" s="61"/>
      <c r="B1656" s="61"/>
      <c r="C1656" s="61"/>
      <c r="D1656" s="61"/>
      <c r="E1656" s="215"/>
      <c r="F1656" s="61"/>
      <c r="G1656" s="61"/>
      <c r="H1656" s="215"/>
    </row>
    <row r="1657" spans="1:8" ht="15.75">
      <c r="A1657" s="61"/>
      <c r="B1657" s="61"/>
      <c r="C1657" s="61"/>
      <c r="D1657" s="61"/>
      <c r="E1657" s="215"/>
      <c r="F1657" s="61"/>
      <c r="G1657" s="61"/>
      <c r="H1657" s="215"/>
    </row>
    <row r="1658" spans="1:8" ht="15.75">
      <c r="A1658" s="61"/>
      <c r="B1658" s="61"/>
      <c r="C1658" s="61"/>
      <c r="D1658" s="61"/>
      <c r="E1658" s="215"/>
      <c r="F1658" s="61"/>
      <c r="G1658" s="61"/>
      <c r="H1658" s="215"/>
    </row>
    <row r="1659" spans="1:8" ht="15.75">
      <c r="A1659" s="61"/>
      <c r="B1659" s="61"/>
      <c r="C1659" s="61"/>
      <c r="D1659" s="61"/>
      <c r="E1659" s="215"/>
      <c r="F1659" s="61"/>
      <c r="G1659" s="61"/>
      <c r="H1659" s="215"/>
    </row>
    <row r="1660" spans="1:8" ht="15.75">
      <c r="A1660" s="61"/>
      <c r="B1660" s="61"/>
      <c r="C1660" s="61"/>
      <c r="D1660" s="61"/>
      <c r="E1660" s="215"/>
      <c r="F1660" s="61"/>
      <c r="G1660" s="61"/>
      <c r="H1660" s="215"/>
    </row>
    <row r="1661" spans="1:8" ht="15.75">
      <c r="A1661" s="61"/>
      <c r="B1661" s="61"/>
      <c r="C1661" s="61"/>
      <c r="D1661" s="61"/>
      <c r="E1661" s="215"/>
      <c r="F1661" s="61"/>
      <c r="G1661" s="61"/>
      <c r="H1661" s="215"/>
    </row>
    <row r="1662" spans="1:8" ht="15.75">
      <c r="A1662" s="61"/>
      <c r="B1662" s="61"/>
      <c r="C1662" s="61"/>
      <c r="D1662" s="61"/>
      <c r="E1662" s="215"/>
      <c r="F1662" s="61"/>
      <c r="G1662" s="61"/>
      <c r="H1662" s="215"/>
    </row>
    <row r="1663" spans="1:8" ht="15.75">
      <c r="A1663" s="61"/>
      <c r="B1663" s="61"/>
      <c r="C1663" s="61"/>
      <c r="D1663" s="61"/>
      <c r="E1663" s="215"/>
      <c r="F1663" s="61"/>
      <c r="G1663" s="61"/>
      <c r="H1663" s="215"/>
    </row>
    <row r="1664" spans="1:8" ht="15.75">
      <c r="A1664" s="61"/>
      <c r="B1664" s="61"/>
      <c r="C1664" s="61"/>
      <c r="D1664" s="61"/>
      <c r="E1664" s="215"/>
      <c r="F1664" s="61"/>
      <c r="G1664" s="61"/>
      <c r="H1664" s="215"/>
    </row>
    <row r="1665" spans="1:8" ht="15.75">
      <c r="A1665" s="61"/>
      <c r="B1665" s="61"/>
      <c r="C1665" s="61"/>
      <c r="D1665" s="61"/>
      <c r="E1665" s="215"/>
      <c r="F1665" s="61"/>
      <c r="G1665" s="61"/>
      <c r="H1665" s="215"/>
    </row>
    <row r="1666" spans="1:8" ht="15.75">
      <c r="A1666" s="61"/>
      <c r="B1666" s="61"/>
      <c r="C1666" s="61"/>
      <c r="D1666" s="61"/>
      <c r="E1666" s="215"/>
      <c r="F1666" s="61"/>
      <c r="G1666" s="61"/>
      <c r="H1666" s="215"/>
    </row>
    <row r="1667" spans="1:8" ht="15.75">
      <c r="A1667" s="61"/>
      <c r="B1667" s="61"/>
      <c r="C1667" s="61"/>
      <c r="D1667" s="61"/>
      <c r="E1667" s="215"/>
      <c r="F1667" s="61"/>
      <c r="G1667" s="61"/>
      <c r="H1667" s="215"/>
    </row>
    <row r="1668" spans="1:8" ht="15.75">
      <c r="A1668" s="61"/>
      <c r="B1668" s="61"/>
      <c r="C1668" s="61"/>
      <c r="D1668" s="61"/>
      <c r="E1668" s="215"/>
      <c r="F1668" s="61"/>
      <c r="G1668" s="61"/>
      <c r="H1668" s="215"/>
    </row>
    <row r="1669" spans="1:8" ht="15.75">
      <c r="A1669" s="61"/>
      <c r="B1669" s="61"/>
      <c r="C1669" s="61"/>
      <c r="D1669" s="61"/>
      <c r="E1669" s="215"/>
      <c r="F1669" s="61"/>
      <c r="G1669" s="61"/>
      <c r="H1669" s="215"/>
    </row>
    <row r="1670" spans="1:8" ht="15.75">
      <c r="A1670" s="61"/>
      <c r="B1670" s="61"/>
      <c r="C1670" s="61"/>
      <c r="D1670" s="61"/>
      <c r="E1670" s="215"/>
      <c r="F1670" s="61"/>
      <c r="G1670" s="61"/>
      <c r="H1670" s="215"/>
    </row>
    <row r="1671" spans="1:8" ht="15.75">
      <c r="A1671" s="61"/>
      <c r="B1671" s="61"/>
      <c r="C1671" s="61"/>
      <c r="D1671" s="61"/>
      <c r="E1671" s="215"/>
      <c r="F1671" s="61"/>
      <c r="G1671" s="61"/>
      <c r="H1671" s="215"/>
    </row>
    <row r="1672" spans="1:8" ht="15.75">
      <c r="A1672" s="61"/>
      <c r="B1672" s="61"/>
      <c r="C1672" s="61"/>
      <c r="D1672" s="61"/>
      <c r="E1672" s="215"/>
      <c r="F1672" s="61"/>
      <c r="G1672" s="61"/>
      <c r="H1672" s="215"/>
    </row>
    <row r="1673" spans="1:8" ht="15.75">
      <c r="A1673" s="61"/>
      <c r="B1673" s="61"/>
      <c r="C1673" s="61"/>
      <c r="D1673" s="61"/>
      <c r="E1673" s="215"/>
      <c r="F1673" s="61"/>
      <c r="G1673" s="61"/>
      <c r="H1673" s="215"/>
    </row>
    <row r="1674" spans="1:8" ht="15.75">
      <c r="A1674" s="61"/>
      <c r="B1674" s="61"/>
      <c r="C1674" s="61"/>
      <c r="D1674" s="61"/>
      <c r="E1674" s="215"/>
      <c r="F1674" s="61"/>
      <c r="G1674" s="61"/>
      <c r="H1674" s="215"/>
    </row>
    <row r="1675" spans="1:8" ht="15.75">
      <c r="A1675" s="61"/>
      <c r="B1675" s="61"/>
      <c r="C1675" s="61"/>
      <c r="D1675" s="61"/>
      <c r="E1675" s="215"/>
      <c r="F1675" s="61"/>
      <c r="G1675" s="61"/>
      <c r="H1675" s="215"/>
    </row>
    <row r="1676" spans="1:8" ht="15.75">
      <c r="A1676" s="61"/>
      <c r="B1676" s="61"/>
      <c r="C1676" s="61"/>
      <c r="D1676" s="61"/>
      <c r="E1676" s="215"/>
      <c r="F1676" s="61"/>
      <c r="G1676" s="61"/>
      <c r="H1676" s="215"/>
    </row>
    <row r="1677" spans="1:8" ht="15.75">
      <c r="A1677" s="61"/>
      <c r="B1677" s="61"/>
      <c r="C1677" s="61"/>
      <c r="D1677" s="61"/>
      <c r="E1677" s="215"/>
      <c r="F1677" s="61"/>
      <c r="G1677" s="61"/>
      <c r="H1677" s="215"/>
    </row>
    <row r="1678" spans="1:8" ht="15.75">
      <c r="A1678" s="61"/>
      <c r="B1678" s="61"/>
      <c r="C1678" s="61"/>
      <c r="D1678" s="61"/>
      <c r="E1678" s="215"/>
      <c r="F1678" s="61"/>
      <c r="G1678" s="61"/>
      <c r="H1678" s="215"/>
    </row>
    <row r="1679" spans="1:8" ht="15.75">
      <c r="A1679" s="61"/>
      <c r="B1679" s="61"/>
      <c r="C1679" s="61"/>
      <c r="D1679" s="61"/>
      <c r="E1679" s="215"/>
      <c r="F1679" s="61"/>
      <c r="G1679" s="61"/>
      <c r="H1679" s="215"/>
    </row>
    <row r="1680" spans="1:8" ht="15.75">
      <c r="A1680" s="61"/>
      <c r="B1680" s="61"/>
      <c r="C1680" s="61"/>
      <c r="D1680" s="61"/>
      <c r="E1680" s="215"/>
      <c r="F1680" s="61"/>
      <c r="G1680" s="61"/>
      <c r="H1680" s="215"/>
    </row>
    <row r="1681" spans="1:8" ht="15.75">
      <c r="A1681" s="61"/>
      <c r="B1681" s="61"/>
      <c r="C1681" s="61"/>
      <c r="D1681" s="61"/>
      <c r="E1681" s="215"/>
      <c r="F1681" s="61"/>
      <c r="G1681" s="61"/>
      <c r="H1681" s="215"/>
    </row>
    <row r="1682" spans="1:8" ht="15.75">
      <c r="A1682" s="61"/>
      <c r="B1682" s="61"/>
      <c r="C1682" s="61"/>
      <c r="D1682" s="61"/>
      <c r="E1682" s="215"/>
      <c r="F1682" s="61"/>
      <c r="G1682" s="61"/>
      <c r="H1682" s="215"/>
    </row>
    <row r="1683" spans="1:8" ht="15.75">
      <c r="A1683" s="61"/>
      <c r="B1683" s="61"/>
      <c r="C1683" s="61"/>
      <c r="D1683" s="61"/>
      <c r="E1683" s="215"/>
      <c r="F1683" s="61"/>
      <c r="G1683" s="61"/>
      <c r="H1683" s="215"/>
    </row>
    <row r="1684" spans="1:8" ht="15.75">
      <c r="A1684" s="61"/>
      <c r="B1684" s="61"/>
      <c r="C1684" s="61"/>
      <c r="D1684" s="61"/>
      <c r="E1684" s="215"/>
      <c r="F1684" s="61"/>
      <c r="G1684" s="61"/>
      <c r="H1684" s="215"/>
    </row>
    <row r="1685" spans="1:8" ht="15.75">
      <c r="A1685" s="61"/>
      <c r="B1685" s="61"/>
      <c r="C1685" s="61"/>
      <c r="D1685" s="61"/>
      <c r="E1685" s="215"/>
      <c r="F1685" s="61"/>
      <c r="G1685" s="61"/>
      <c r="H1685" s="215"/>
    </row>
    <row r="1686" spans="1:8" ht="15.75">
      <c r="A1686" s="61"/>
      <c r="B1686" s="61"/>
      <c r="C1686" s="61"/>
      <c r="D1686" s="61"/>
      <c r="E1686" s="215"/>
      <c r="F1686" s="61"/>
      <c r="G1686" s="61"/>
      <c r="H1686" s="215"/>
    </row>
    <row r="1687" spans="1:8" ht="15.75">
      <c r="A1687" s="61"/>
      <c r="B1687" s="61"/>
      <c r="C1687" s="61"/>
      <c r="D1687" s="61"/>
      <c r="E1687" s="215"/>
      <c r="F1687" s="61"/>
      <c r="G1687" s="61"/>
      <c r="H1687" s="215"/>
    </row>
    <row r="1688" spans="1:8" ht="15.75">
      <c r="A1688" s="61"/>
      <c r="B1688" s="61"/>
      <c r="C1688" s="61"/>
      <c r="D1688" s="61"/>
      <c r="E1688" s="215"/>
      <c r="F1688" s="61"/>
      <c r="G1688" s="61"/>
      <c r="H1688" s="215"/>
    </row>
    <row r="1689" spans="1:8" ht="15.75">
      <c r="A1689" s="61"/>
      <c r="B1689" s="61"/>
      <c r="C1689" s="61"/>
      <c r="D1689" s="61"/>
      <c r="E1689" s="215"/>
      <c r="F1689" s="61"/>
      <c r="G1689" s="61"/>
      <c r="H1689" s="215"/>
    </row>
    <row r="1690" spans="1:8" ht="15.75">
      <c r="A1690" s="61"/>
      <c r="B1690" s="61"/>
      <c r="C1690" s="61"/>
      <c r="D1690" s="61"/>
      <c r="E1690" s="215"/>
      <c r="F1690" s="61"/>
      <c r="G1690" s="61"/>
      <c r="H1690" s="215"/>
    </row>
    <row r="1691" spans="1:8" ht="15.75">
      <c r="A1691" s="61"/>
      <c r="B1691" s="61"/>
      <c r="C1691" s="61"/>
      <c r="D1691" s="61"/>
      <c r="E1691" s="215"/>
      <c r="F1691" s="61"/>
      <c r="G1691" s="61"/>
      <c r="H1691" s="215"/>
    </row>
    <row r="1692" spans="1:8" ht="15.75">
      <c r="A1692" s="61"/>
      <c r="B1692" s="61"/>
      <c r="C1692" s="61"/>
      <c r="D1692" s="61"/>
      <c r="E1692" s="215"/>
      <c r="F1692" s="61"/>
      <c r="G1692" s="61"/>
      <c r="H1692" s="215"/>
    </row>
    <row r="1693" spans="1:8" ht="15.75">
      <c r="A1693" s="61"/>
      <c r="B1693" s="61"/>
      <c r="C1693" s="61"/>
      <c r="D1693" s="61"/>
      <c r="E1693" s="215"/>
      <c r="F1693" s="61"/>
      <c r="G1693" s="61"/>
      <c r="H1693" s="215"/>
    </row>
    <row r="1694" spans="1:8" ht="15.75">
      <c r="A1694" s="61"/>
      <c r="B1694" s="61"/>
      <c r="C1694" s="61"/>
      <c r="D1694" s="61"/>
      <c r="E1694" s="215"/>
      <c r="F1694" s="61"/>
      <c r="G1694" s="61"/>
      <c r="H1694" s="215"/>
    </row>
    <row r="1695" spans="1:8" ht="15.75">
      <c r="A1695" s="61"/>
      <c r="B1695" s="61"/>
      <c r="C1695" s="61"/>
      <c r="D1695" s="61"/>
      <c r="E1695" s="215"/>
      <c r="F1695" s="61"/>
      <c r="G1695" s="61"/>
      <c r="H1695" s="215"/>
    </row>
    <row r="1696" spans="1:8" ht="15.75">
      <c r="A1696" s="61"/>
      <c r="B1696" s="61"/>
      <c r="C1696" s="61"/>
      <c r="D1696" s="61"/>
      <c r="E1696" s="215"/>
      <c r="F1696" s="61"/>
      <c r="G1696" s="61"/>
      <c r="H1696" s="215"/>
    </row>
    <row r="1697" spans="1:8" ht="15.75">
      <c r="A1697" s="61"/>
      <c r="B1697" s="61"/>
      <c r="C1697" s="61"/>
      <c r="D1697" s="61"/>
      <c r="E1697" s="215"/>
      <c r="F1697" s="61"/>
      <c r="G1697" s="61"/>
      <c r="H1697" s="215"/>
    </row>
    <row r="1698" spans="1:8" ht="15.75">
      <c r="A1698" s="61"/>
      <c r="B1698" s="61"/>
      <c r="C1698" s="61"/>
      <c r="D1698" s="61"/>
      <c r="E1698" s="215"/>
      <c r="F1698" s="61"/>
      <c r="G1698" s="61"/>
      <c r="H1698" s="215"/>
    </row>
    <row r="1699" spans="1:8" ht="15.75">
      <c r="A1699" s="61"/>
      <c r="B1699" s="61"/>
      <c r="C1699" s="61"/>
      <c r="D1699" s="61"/>
      <c r="E1699" s="215"/>
      <c r="F1699" s="61"/>
      <c r="G1699" s="61"/>
      <c r="H1699" s="215"/>
    </row>
    <row r="1700" spans="1:8" ht="15.75">
      <c r="A1700" s="61"/>
      <c r="B1700" s="61"/>
      <c r="C1700" s="61"/>
      <c r="D1700" s="61"/>
      <c r="E1700" s="215"/>
      <c r="F1700" s="61"/>
      <c r="G1700" s="61"/>
      <c r="H1700" s="215"/>
    </row>
    <row r="1701" spans="1:8" ht="15.75">
      <c r="A1701" s="61"/>
      <c r="B1701" s="61"/>
      <c r="C1701" s="61"/>
      <c r="D1701" s="61"/>
      <c r="E1701" s="215"/>
      <c r="F1701" s="61"/>
      <c r="G1701" s="61"/>
      <c r="H1701" s="215"/>
    </row>
    <row r="1702" spans="1:8" ht="15.75">
      <c r="A1702" s="61"/>
      <c r="B1702" s="61"/>
      <c r="C1702" s="61"/>
      <c r="D1702" s="61"/>
      <c r="E1702" s="215"/>
      <c r="F1702" s="61"/>
      <c r="G1702" s="61"/>
      <c r="H1702" s="215"/>
    </row>
    <row r="1703" spans="1:8" ht="15.75">
      <c r="A1703" s="61"/>
      <c r="B1703" s="61"/>
      <c r="C1703" s="61"/>
      <c r="D1703" s="61"/>
      <c r="E1703" s="215"/>
      <c r="F1703" s="61"/>
      <c r="G1703" s="61"/>
      <c r="H1703" s="215"/>
    </row>
    <row r="1704" spans="1:8" ht="15.75">
      <c r="A1704" s="61"/>
      <c r="B1704" s="61"/>
      <c r="C1704" s="61"/>
      <c r="D1704" s="61"/>
      <c r="E1704" s="215"/>
      <c r="F1704" s="61"/>
      <c r="G1704" s="61"/>
      <c r="H1704" s="215"/>
    </row>
    <row r="1705" spans="1:8" ht="15.75">
      <c r="A1705" s="61"/>
      <c r="B1705" s="61"/>
      <c r="C1705" s="61"/>
      <c r="D1705" s="61"/>
      <c r="E1705" s="215"/>
      <c r="F1705" s="61"/>
      <c r="G1705" s="61"/>
      <c r="H1705" s="215"/>
    </row>
    <row r="1706" spans="1:8" ht="15.75">
      <c r="A1706" s="61"/>
      <c r="B1706" s="61"/>
      <c r="C1706" s="61"/>
      <c r="D1706" s="61"/>
      <c r="E1706" s="215"/>
      <c r="F1706" s="61"/>
      <c r="G1706" s="61"/>
      <c r="H1706" s="215"/>
    </row>
    <row r="1707" spans="1:8" ht="15.75">
      <c r="A1707" s="61"/>
      <c r="B1707" s="61"/>
      <c r="C1707" s="61"/>
      <c r="D1707" s="61"/>
      <c r="E1707" s="215"/>
      <c r="F1707" s="61"/>
      <c r="G1707" s="61"/>
      <c r="H1707" s="215"/>
    </row>
    <row r="1708" spans="1:8" ht="15.75">
      <c r="A1708" s="61"/>
      <c r="B1708" s="61"/>
      <c r="C1708" s="61"/>
      <c r="D1708" s="61"/>
      <c r="E1708" s="215"/>
      <c r="F1708" s="61"/>
      <c r="G1708" s="61"/>
      <c r="H1708" s="215"/>
    </row>
    <row r="1709" spans="1:8" ht="15.75">
      <c r="A1709" s="61"/>
      <c r="B1709" s="61"/>
      <c r="C1709" s="61"/>
      <c r="D1709" s="61"/>
      <c r="E1709" s="215"/>
      <c r="F1709" s="61"/>
      <c r="G1709" s="61"/>
      <c r="H1709" s="215"/>
    </row>
    <row r="1710" spans="1:8" ht="15.75">
      <c r="A1710" s="61"/>
      <c r="B1710" s="61"/>
      <c r="C1710" s="61"/>
      <c r="D1710" s="61"/>
      <c r="E1710" s="215"/>
      <c r="F1710" s="61"/>
      <c r="G1710" s="61"/>
      <c r="H1710" s="215"/>
    </row>
    <row r="1711" spans="1:8" ht="15.75">
      <c r="A1711" s="61"/>
      <c r="B1711" s="61"/>
      <c r="C1711" s="61"/>
      <c r="D1711" s="61"/>
      <c r="E1711" s="215"/>
      <c r="F1711" s="61"/>
      <c r="G1711" s="61"/>
      <c r="H1711" s="215"/>
    </row>
    <row r="1712" spans="1:8" ht="15.75">
      <c r="A1712" s="61"/>
      <c r="B1712" s="61"/>
      <c r="C1712" s="61"/>
      <c r="D1712" s="61"/>
      <c r="E1712" s="215"/>
      <c r="F1712" s="61"/>
      <c r="G1712" s="61"/>
      <c r="H1712" s="215"/>
    </row>
    <row r="1713" spans="1:8" ht="15.75">
      <c r="A1713" s="61"/>
      <c r="B1713" s="61"/>
      <c r="C1713" s="61"/>
      <c r="D1713" s="61"/>
      <c r="E1713" s="215"/>
      <c r="F1713" s="61"/>
      <c r="G1713" s="61"/>
      <c r="H1713" s="215"/>
    </row>
    <row r="1714" spans="1:8" ht="15.75">
      <c r="A1714" s="61"/>
      <c r="B1714" s="61"/>
      <c r="C1714" s="61"/>
      <c r="D1714" s="61"/>
      <c r="E1714" s="215"/>
      <c r="F1714" s="61"/>
      <c r="G1714" s="61"/>
      <c r="H1714" s="215"/>
    </row>
    <row r="1715" spans="1:8" ht="15.75">
      <c r="A1715" s="61"/>
      <c r="B1715" s="61"/>
      <c r="C1715" s="61"/>
      <c r="D1715" s="61"/>
      <c r="E1715" s="215"/>
      <c r="F1715" s="61"/>
      <c r="G1715" s="61"/>
      <c r="H1715" s="215"/>
    </row>
    <row r="1716" spans="1:8" ht="15.75">
      <c r="A1716" s="61"/>
      <c r="B1716" s="61"/>
      <c r="C1716" s="61"/>
      <c r="D1716" s="61"/>
      <c r="E1716" s="215"/>
      <c r="F1716" s="61"/>
      <c r="G1716" s="61"/>
      <c r="H1716" s="215"/>
    </row>
    <row r="1717" spans="1:8" ht="15.75">
      <c r="A1717" s="61"/>
      <c r="B1717" s="61"/>
      <c r="C1717" s="61"/>
      <c r="D1717" s="61"/>
      <c r="E1717" s="215"/>
      <c r="F1717" s="61"/>
      <c r="G1717" s="61"/>
      <c r="H1717" s="215"/>
    </row>
    <row r="1718" spans="1:8" ht="15.75">
      <c r="A1718" s="61"/>
      <c r="B1718" s="61"/>
      <c r="C1718" s="61"/>
      <c r="D1718" s="61"/>
      <c r="E1718" s="215"/>
      <c r="F1718" s="61"/>
      <c r="G1718" s="61"/>
      <c r="H1718" s="215"/>
    </row>
    <row r="1719" spans="1:8" ht="15.75">
      <c r="A1719" s="61"/>
      <c r="B1719" s="61"/>
      <c r="C1719" s="61"/>
      <c r="D1719" s="61"/>
      <c r="E1719" s="215"/>
      <c r="F1719" s="61"/>
      <c r="G1719" s="61"/>
      <c r="H1719" s="215"/>
    </row>
    <row r="1720" spans="1:8" ht="15.75">
      <c r="A1720" s="61"/>
      <c r="B1720" s="61"/>
      <c r="C1720" s="61"/>
      <c r="D1720" s="61"/>
      <c r="E1720" s="215"/>
      <c r="F1720" s="61"/>
      <c r="G1720" s="61"/>
      <c r="H1720" s="215"/>
    </row>
    <row r="1721" spans="1:8" ht="15.75">
      <c r="A1721" s="61"/>
      <c r="B1721" s="61"/>
      <c r="C1721" s="61"/>
      <c r="D1721" s="61"/>
      <c r="E1721" s="215"/>
      <c r="F1721" s="61"/>
      <c r="G1721" s="61"/>
      <c r="H1721" s="215"/>
    </row>
    <row r="1722" spans="1:8" ht="15.75">
      <c r="A1722" s="61"/>
      <c r="B1722" s="61"/>
      <c r="C1722" s="61"/>
      <c r="D1722" s="61"/>
      <c r="E1722" s="215"/>
      <c r="F1722" s="61"/>
      <c r="G1722" s="61"/>
      <c r="H1722" s="215"/>
    </row>
    <row r="1723" spans="1:8" ht="15.75">
      <c r="A1723" s="61"/>
      <c r="B1723" s="61"/>
      <c r="C1723" s="61"/>
      <c r="D1723" s="61"/>
      <c r="E1723" s="215"/>
      <c r="F1723" s="61"/>
      <c r="G1723" s="61"/>
      <c r="H1723" s="215"/>
    </row>
    <row r="1724" spans="1:8" ht="15.75">
      <c r="A1724" s="61"/>
      <c r="B1724" s="61"/>
      <c r="C1724" s="61"/>
      <c r="D1724" s="61"/>
      <c r="E1724" s="215"/>
      <c r="F1724" s="61"/>
      <c r="G1724" s="61"/>
      <c r="H1724" s="215"/>
    </row>
    <row r="1725" spans="1:8" ht="15.75">
      <c r="A1725" s="61"/>
      <c r="B1725" s="61"/>
      <c r="C1725" s="61"/>
      <c r="D1725" s="61"/>
      <c r="E1725" s="215"/>
      <c r="F1725" s="61"/>
      <c r="G1725" s="61"/>
      <c r="H1725" s="215"/>
    </row>
    <row r="1726" spans="1:8" ht="15.75">
      <c r="A1726" s="61"/>
      <c r="B1726" s="61"/>
      <c r="C1726" s="61"/>
      <c r="D1726" s="61"/>
      <c r="E1726" s="215"/>
      <c r="F1726" s="61"/>
      <c r="G1726" s="61"/>
      <c r="H1726" s="215"/>
    </row>
    <row r="1727" spans="1:8" ht="15.75">
      <c r="A1727" s="61"/>
      <c r="B1727" s="61"/>
      <c r="C1727" s="61"/>
      <c r="D1727" s="61"/>
      <c r="E1727" s="215"/>
      <c r="F1727" s="61"/>
      <c r="G1727" s="61"/>
      <c r="H1727" s="215"/>
    </row>
    <row r="1728" spans="1:8" ht="15.75">
      <c r="A1728" s="61"/>
      <c r="B1728" s="61"/>
      <c r="C1728" s="61"/>
      <c r="D1728" s="61"/>
      <c r="E1728" s="215"/>
      <c r="F1728" s="61"/>
      <c r="G1728" s="61"/>
      <c r="H1728" s="215"/>
    </row>
    <row r="1729" spans="1:8" ht="15.75">
      <c r="A1729" s="61"/>
      <c r="B1729" s="61"/>
      <c r="C1729" s="61"/>
      <c r="D1729" s="61"/>
      <c r="E1729" s="215"/>
      <c r="F1729" s="61"/>
      <c r="G1729" s="61"/>
      <c r="H1729" s="215"/>
    </row>
    <row r="1730" spans="1:8" ht="15.75">
      <c r="A1730" s="61"/>
      <c r="B1730" s="61"/>
      <c r="C1730" s="61"/>
      <c r="D1730" s="61"/>
      <c r="E1730" s="215"/>
      <c r="F1730" s="61"/>
      <c r="G1730" s="61"/>
      <c r="H1730" s="215"/>
    </row>
    <row r="1731" spans="1:8" ht="15.75">
      <c r="A1731" s="61"/>
      <c r="B1731" s="61"/>
      <c r="C1731" s="61"/>
      <c r="D1731" s="61"/>
      <c r="E1731" s="215"/>
      <c r="F1731" s="61"/>
      <c r="G1731" s="61"/>
      <c r="H1731" s="215"/>
    </row>
    <row r="1732" spans="1:8" ht="15.75">
      <c r="A1732" s="61"/>
      <c r="B1732" s="61"/>
      <c r="C1732" s="61"/>
      <c r="D1732" s="61"/>
      <c r="E1732" s="215"/>
      <c r="F1732" s="61"/>
      <c r="G1732" s="61"/>
      <c r="H1732" s="215"/>
    </row>
    <row r="1733" spans="1:8" ht="15.75">
      <c r="A1733" s="61"/>
      <c r="B1733" s="61"/>
      <c r="C1733" s="61"/>
      <c r="D1733" s="61"/>
      <c r="E1733" s="215"/>
      <c r="F1733" s="61"/>
      <c r="G1733" s="61"/>
      <c r="H1733" s="215"/>
    </row>
    <row r="1734" spans="1:8" ht="15.75">
      <c r="A1734" s="61"/>
      <c r="B1734" s="61"/>
      <c r="C1734" s="61"/>
      <c r="D1734" s="61"/>
      <c r="E1734" s="215"/>
      <c r="F1734" s="61"/>
      <c r="G1734" s="61"/>
      <c r="H1734" s="215"/>
    </row>
    <row r="1735" spans="1:8" ht="15.75">
      <c r="A1735" s="61"/>
      <c r="B1735" s="61"/>
      <c r="C1735" s="61"/>
      <c r="D1735" s="61"/>
      <c r="E1735" s="215"/>
      <c r="F1735" s="61"/>
      <c r="G1735" s="61"/>
      <c r="H1735" s="215"/>
    </row>
    <row r="1736" spans="1:8" ht="15.75">
      <c r="A1736" s="61"/>
      <c r="B1736" s="61"/>
      <c r="C1736" s="61"/>
      <c r="D1736" s="61"/>
      <c r="E1736" s="215"/>
      <c r="F1736" s="61"/>
      <c r="G1736" s="61"/>
      <c r="H1736" s="215"/>
    </row>
    <row r="1737" spans="1:8" ht="15.75">
      <c r="A1737" s="61"/>
      <c r="B1737" s="61"/>
      <c r="C1737" s="61"/>
      <c r="D1737" s="61"/>
      <c r="E1737" s="215"/>
      <c r="F1737" s="61"/>
      <c r="G1737" s="61"/>
      <c r="H1737" s="215"/>
    </row>
    <row r="1738" spans="1:8" ht="15.75">
      <c r="A1738" s="61"/>
      <c r="B1738" s="61"/>
      <c r="C1738" s="61"/>
      <c r="D1738" s="61"/>
      <c r="E1738" s="215"/>
      <c r="F1738" s="61"/>
      <c r="G1738" s="61"/>
      <c r="H1738" s="215"/>
    </row>
    <row r="1739" spans="1:8" ht="15.75">
      <c r="A1739" s="61"/>
      <c r="B1739" s="61"/>
      <c r="C1739" s="61"/>
      <c r="D1739" s="61"/>
      <c r="E1739" s="215"/>
      <c r="F1739" s="61"/>
      <c r="G1739" s="61"/>
      <c r="H1739" s="215"/>
    </row>
    <row r="1740" spans="1:8" ht="15.75">
      <c r="A1740" s="61"/>
      <c r="B1740" s="61"/>
      <c r="C1740" s="61"/>
      <c r="D1740" s="61"/>
      <c r="E1740" s="215"/>
      <c r="F1740" s="61"/>
      <c r="G1740" s="61"/>
      <c r="H1740" s="215"/>
    </row>
    <row r="1741" spans="1:8" ht="15.75">
      <c r="A1741" s="61"/>
      <c r="B1741" s="61"/>
      <c r="C1741" s="61"/>
      <c r="D1741" s="61"/>
      <c r="E1741" s="215"/>
      <c r="F1741" s="61"/>
      <c r="G1741" s="61"/>
      <c r="H1741" s="215"/>
    </row>
    <row r="1742" spans="1:8" ht="15.75">
      <c r="A1742" s="61"/>
      <c r="B1742" s="61"/>
      <c r="C1742" s="61"/>
      <c r="D1742" s="61"/>
      <c r="E1742" s="215"/>
      <c r="F1742" s="61"/>
      <c r="G1742" s="61"/>
      <c r="H1742" s="215"/>
    </row>
    <row r="1743" spans="1:8" ht="15.75">
      <c r="A1743" s="61"/>
      <c r="B1743" s="61"/>
      <c r="C1743" s="61"/>
      <c r="D1743" s="61"/>
      <c r="E1743" s="215"/>
      <c r="F1743" s="61"/>
      <c r="G1743" s="61"/>
      <c r="H1743" s="215"/>
    </row>
    <row r="1744" spans="1:8" ht="15.75">
      <c r="A1744" s="61"/>
      <c r="B1744" s="61"/>
      <c r="C1744" s="61"/>
      <c r="D1744" s="61"/>
      <c r="E1744" s="215"/>
      <c r="F1744" s="61"/>
      <c r="G1744" s="61"/>
      <c r="H1744" s="215"/>
    </row>
    <row r="1745" spans="1:8" ht="15.75">
      <c r="A1745" s="61"/>
      <c r="B1745" s="61"/>
      <c r="C1745" s="61"/>
      <c r="D1745" s="61"/>
      <c r="E1745" s="215"/>
      <c r="F1745" s="61"/>
      <c r="G1745" s="61"/>
      <c r="H1745" s="215"/>
    </row>
    <row r="1746" spans="1:8" ht="15.75">
      <c r="A1746" s="61"/>
      <c r="B1746" s="61"/>
      <c r="C1746" s="61"/>
      <c r="D1746" s="61"/>
      <c r="E1746" s="215"/>
      <c r="F1746" s="61"/>
      <c r="G1746" s="61"/>
      <c r="H1746" s="215"/>
    </row>
    <row r="1747" spans="1:8" ht="15.75">
      <c r="A1747" s="61"/>
      <c r="B1747" s="61"/>
      <c r="C1747" s="61"/>
      <c r="D1747" s="61"/>
      <c r="E1747" s="215"/>
      <c r="F1747" s="61"/>
      <c r="G1747" s="61"/>
      <c r="H1747" s="215"/>
    </row>
    <row r="1748" spans="1:8" ht="15.75">
      <c r="A1748" s="61"/>
      <c r="B1748" s="61"/>
      <c r="C1748" s="61"/>
      <c r="D1748" s="61"/>
      <c r="E1748" s="215"/>
      <c r="F1748" s="61"/>
      <c r="G1748" s="61"/>
      <c r="H1748" s="215"/>
    </row>
    <row r="1749" spans="1:8" ht="15.75">
      <c r="A1749" s="61"/>
      <c r="B1749" s="61"/>
      <c r="C1749" s="61"/>
      <c r="D1749" s="61"/>
      <c r="E1749" s="215"/>
      <c r="F1749" s="61"/>
      <c r="G1749" s="61"/>
      <c r="H1749" s="215"/>
    </row>
    <row r="1750" spans="1:8" ht="15.75">
      <c r="A1750" s="61"/>
      <c r="B1750" s="61"/>
      <c r="C1750" s="61"/>
      <c r="D1750" s="61"/>
      <c r="E1750" s="215"/>
      <c r="F1750" s="61"/>
      <c r="G1750" s="61"/>
      <c r="H1750" s="215"/>
    </row>
    <row r="1751" spans="1:8" ht="15.75">
      <c r="A1751" s="61"/>
      <c r="B1751" s="61"/>
      <c r="C1751" s="61"/>
      <c r="D1751" s="61"/>
      <c r="E1751" s="215"/>
      <c r="F1751" s="61"/>
      <c r="G1751" s="61"/>
      <c r="H1751" s="215"/>
    </row>
    <row r="1752" spans="1:8" ht="15.75">
      <c r="A1752" s="61"/>
      <c r="B1752" s="61"/>
      <c r="C1752" s="61"/>
      <c r="D1752" s="61"/>
      <c r="E1752" s="215"/>
      <c r="F1752" s="61"/>
      <c r="G1752" s="61"/>
      <c r="H1752" s="215"/>
    </row>
    <row r="1753" spans="1:8" ht="15.75">
      <c r="A1753" s="61"/>
      <c r="B1753" s="61"/>
      <c r="C1753" s="61"/>
      <c r="D1753" s="61"/>
      <c r="E1753" s="215"/>
      <c r="F1753" s="61"/>
      <c r="G1753" s="61"/>
      <c r="H1753" s="215"/>
    </row>
    <row r="1754" spans="1:8" ht="15.75">
      <c r="A1754" s="61"/>
      <c r="B1754" s="61"/>
      <c r="C1754" s="61"/>
      <c r="D1754" s="61"/>
      <c r="E1754" s="215"/>
      <c r="F1754" s="61"/>
      <c r="G1754" s="61"/>
      <c r="H1754" s="215"/>
    </row>
    <row r="1755" spans="1:8" ht="15.75">
      <c r="A1755" s="61"/>
      <c r="B1755" s="61"/>
      <c r="C1755" s="61"/>
      <c r="D1755" s="61"/>
      <c r="E1755" s="215"/>
      <c r="F1755" s="61"/>
      <c r="G1755" s="61"/>
      <c r="H1755" s="215"/>
    </row>
    <row r="1756" spans="1:8" ht="15.75">
      <c r="A1756" s="61"/>
      <c r="B1756" s="61"/>
      <c r="C1756" s="61"/>
      <c r="D1756" s="61"/>
      <c r="E1756" s="215"/>
      <c r="F1756" s="61"/>
      <c r="G1756" s="61"/>
      <c r="H1756" s="215"/>
    </row>
    <row r="1757" spans="1:8" ht="15.75">
      <c r="A1757" s="61"/>
      <c r="B1757" s="61"/>
      <c r="C1757" s="61"/>
      <c r="D1757" s="61"/>
      <c r="E1757" s="215"/>
      <c r="F1757" s="61"/>
      <c r="G1757" s="61"/>
      <c r="H1757" s="215"/>
    </row>
    <row r="1758" spans="1:8" ht="15.75">
      <c r="A1758" s="61"/>
      <c r="B1758" s="61"/>
      <c r="C1758" s="61"/>
      <c r="D1758" s="61"/>
      <c r="E1758" s="215"/>
      <c r="F1758" s="61"/>
      <c r="G1758" s="61"/>
      <c r="H1758" s="215"/>
    </row>
    <row r="1759" spans="1:8" ht="15.75">
      <c r="A1759" s="61"/>
      <c r="B1759" s="61"/>
      <c r="C1759" s="61"/>
      <c r="D1759" s="61"/>
      <c r="E1759" s="215"/>
      <c r="F1759" s="61"/>
      <c r="G1759" s="61"/>
      <c r="H1759" s="215"/>
    </row>
    <row r="1760" spans="1:8" ht="15.75">
      <c r="A1760" s="61"/>
      <c r="B1760" s="61"/>
      <c r="C1760" s="61"/>
      <c r="D1760" s="61"/>
      <c r="E1760" s="215"/>
      <c r="F1760" s="61"/>
      <c r="G1760" s="61"/>
      <c r="H1760" s="215"/>
    </row>
    <row r="1761" spans="1:8" ht="15.75">
      <c r="A1761" s="61"/>
      <c r="B1761" s="61"/>
      <c r="C1761" s="61"/>
      <c r="D1761" s="61"/>
      <c r="E1761" s="215"/>
      <c r="F1761" s="61"/>
      <c r="G1761" s="61"/>
      <c r="H1761" s="215"/>
    </row>
    <row r="1762" spans="1:8" ht="15.75">
      <c r="A1762" s="61"/>
      <c r="B1762" s="61"/>
      <c r="C1762" s="61"/>
      <c r="D1762" s="61"/>
      <c r="E1762" s="215"/>
      <c r="F1762" s="61"/>
      <c r="G1762" s="61"/>
      <c r="H1762" s="215"/>
    </row>
    <row r="1763" spans="1:8" ht="15.75">
      <c r="A1763" s="61"/>
      <c r="B1763" s="61"/>
      <c r="C1763" s="61"/>
      <c r="D1763" s="61"/>
      <c r="E1763" s="215"/>
      <c r="F1763" s="61"/>
      <c r="G1763" s="61"/>
      <c r="H1763" s="215"/>
    </row>
    <row r="1764" spans="1:8" ht="15.75">
      <c r="A1764" s="61"/>
      <c r="B1764" s="61"/>
      <c r="C1764" s="61"/>
      <c r="D1764" s="61"/>
      <c r="E1764" s="215"/>
      <c r="F1764" s="61"/>
      <c r="G1764" s="61"/>
      <c r="H1764" s="215"/>
    </row>
    <row r="1765" spans="1:8" ht="15.75">
      <c r="A1765" s="61"/>
      <c r="B1765" s="61"/>
      <c r="C1765" s="61"/>
      <c r="D1765" s="61"/>
      <c r="E1765" s="215"/>
      <c r="F1765" s="61"/>
      <c r="G1765" s="61"/>
      <c r="H1765" s="215"/>
    </row>
    <row r="1766" spans="1:8" ht="15.75">
      <c r="A1766" s="61"/>
      <c r="B1766" s="61"/>
      <c r="C1766" s="61"/>
      <c r="D1766" s="61"/>
      <c r="E1766" s="215"/>
      <c r="F1766" s="61"/>
      <c r="G1766" s="61"/>
      <c r="H1766" s="215"/>
    </row>
    <row r="1767" spans="1:8" ht="15.75">
      <c r="A1767" s="61"/>
      <c r="B1767" s="61"/>
      <c r="C1767" s="61"/>
      <c r="D1767" s="61"/>
      <c r="E1767" s="215"/>
      <c r="F1767" s="61"/>
      <c r="G1767" s="61"/>
      <c r="H1767" s="215"/>
    </row>
    <row r="1768" spans="1:8" ht="15.75">
      <c r="A1768" s="61"/>
      <c r="B1768" s="61"/>
      <c r="C1768" s="61"/>
      <c r="D1768" s="61"/>
      <c r="E1768" s="215"/>
      <c r="F1768" s="61"/>
      <c r="G1768" s="61"/>
      <c r="H1768" s="215"/>
    </row>
    <row r="1769" spans="1:8" ht="15.75">
      <c r="A1769" s="61"/>
      <c r="B1769" s="61"/>
      <c r="C1769" s="61"/>
      <c r="D1769" s="61"/>
      <c r="E1769" s="215"/>
      <c r="F1769" s="61"/>
      <c r="G1769" s="61"/>
      <c r="H1769" s="215"/>
    </row>
    <row r="1770" spans="1:8" ht="15.75">
      <c r="A1770" s="61"/>
      <c r="B1770" s="61"/>
      <c r="C1770" s="61"/>
      <c r="D1770" s="61"/>
      <c r="E1770" s="215"/>
      <c r="F1770" s="61"/>
      <c r="G1770" s="61"/>
      <c r="H1770" s="215"/>
    </row>
    <row r="1771" spans="1:8" ht="15.75">
      <c r="A1771" s="61"/>
      <c r="B1771" s="61"/>
      <c r="C1771" s="61"/>
      <c r="D1771" s="61"/>
      <c r="E1771" s="215"/>
      <c r="F1771" s="61"/>
      <c r="G1771" s="61"/>
      <c r="H1771" s="215"/>
    </row>
    <row r="1772" spans="1:8" ht="15.75">
      <c r="A1772" s="61"/>
      <c r="B1772" s="61"/>
      <c r="C1772" s="61"/>
      <c r="D1772" s="61"/>
      <c r="E1772" s="215"/>
      <c r="F1772" s="61"/>
      <c r="G1772" s="61"/>
      <c r="H1772" s="215"/>
    </row>
    <row r="1773" spans="1:8" ht="15.75">
      <c r="A1773" s="61"/>
      <c r="B1773" s="61"/>
      <c r="C1773" s="61"/>
      <c r="D1773" s="61"/>
      <c r="E1773" s="215"/>
      <c r="F1773" s="61"/>
      <c r="G1773" s="61"/>
      <c r="H1773" s="215"/>
    </row>
    <row r="1774" spans="1:8" ht="15.75">
      <c r="A1774" s="61"/>
      <c r="B1774" s="61"/>
      <c r="C1774" s="61"/>
      <c r="D1774" s="61"/>
      <c r="E1774" s="215"/>
      <c r="F1774" s="61"/>
      <c r="G1774" s="61"/>
      <c r="H1774" s="215"/>
    </row>
    <row r="1775" spans="1:8" ht="15.75">
      <c r="A1775" s="61"/>
      <c r="B1775" s="61"/>
      <c r="C1775" s="61"/>
      <c r="D1775" s="61"/>
      <c r="E1775" s="215"/>
      <c r="F1775" s="61"/>
      <c r="G1775" s="61"/>
      <c r="H1775" s="215"/>
    </row>
    <row r="1776" spans="1:8" ht="15.75">
      <c r="A1776" s="61"/>
      <c r="B1776" s="61"/>
      <c r="C1776" s="61"/>
      <c r="D1776" s="61"/>
      <c r="E1776" s="215"/>
      <c r="F1776" s="61"/>
      <c r="G1776" s="61"/>
      <c r="H1776" s="215"/>
    </row>
    <row r="1777" spans="1:8" ht="15.75">
      <c r="A1777" s="61"/>
      <c r="B1777" s="61"/>
      <c r="C1777" s="61"/>
      <c r="D1777" s="61"/>
      <c r="E1777" s="215"/>
      <c r="F1777" s="61"/>
      <c r="G1777" s="61"/>
      <c r="H1777" s="215"/>
    </row>
    <row r="1778" spans="1:8" ht="15.75">
      <c r="A1778" s="61"/>
      <c r="B1778" s="61"/>
      <c r="C1778" s="61"/>
      <c r="D1778" s="61"/>
      <c r="E1778" s="215"/>
      <c r="F1778" s="61"/>
      <c r="G1778" s="61"/>
      <c r="H1778" s="215"/>
    </row>
    <row r="1779" spans="1:8" ht="15.75">
      <c r="A1779" s="61"/>
      <c r="B1779" s="61"/>
      <c r="C1779" s="61"/>
      <c r="D1779" s="61"/>
      <c r="E1779" s="215"/>
      <c r="F1779" s="61"/>
      <c r="G1779" s="61"/>
      <c r="H1779" s="215"/>
    </row>
    <row r="1780" spans="1:8" ht="15.75">
      <c r="A1780" s="61"/>
      <c r="B1780" s="61"/>
      <c r="C1780" s="61"/>
      <c r="D1780" s="61"/>
      <c r="E1780" s="215"/>
      <c r="F1780" s="61"/>
      <c r="G1780" s="61"/>
      <c r="H1780" s="215"/>
    </row>
    <row r="1781" spans="1:8" ht="15.75">
      <c r="A1781" s="61"/>
      <c r="B1781" s="61"/>
      <c r="C1781" s="61"/>
      <c r="D1781" s="61"/>
      <c r="E1781" s="215"/>
      <c r="F1781" s="61"/>
      <c r="G1781" s="61"/>
      <c r="H1781" s="215"/>
    </row>
    <row r="1782" spans="1:8" ht="15.75">
      <c r="A1782" s="61"/>
      <c r="B1782" s="61"/>
      <c r="C1782" s="61"/>
      <c r="D1782" s="61"/>
      <c r="E1782" s="215"/>
      <c r="F1782" s="61"/>
      <c r="G1782" s="61"/>
      <c r="H1782" s="215"/>
    </row>
    <row r="1783" spans="1:8" ht="15.75">
      <c r="A1783" s="61"/>
      <c r="B1783" s="61"/>
      <c r="C1783" s="61"/>
      <c r="D1783" s="61"/>
      <c r="E1783" s="215"/>
      <c r="F1783" s="61"/>
      <c r="G1783" s="61"/>
      <c r="H1783" s="215"/>
    </row>
    <row r="1784" spans="1:8" ht="15.75">
      <c r="A1784" s="61"/>
      <c r="B1784" s="61"/>
      <c r="C1784" s="61"/>
      <c r="D1784" s="61"/>
      <c r="E1784" s="215"/>
      <c r="F1784" s="61"/>
      <c r="G1784" s="61"/>
      <c r="H1784" s="215"/>
    </row>
    <row r="1785" spans="1:8" ht="15.75">
      <c r="A1785" s="61"/>
      <c r="B1785" s="61"/>
      <c r="C1785" s="61"/>
      <c r="D1785" s="61"/>
      <c r="E1785" s="215"/>
      <c r="F1785" s="61"/>
      <c r="G1785" s="61"/>
      <c r="H1785" s="215"/>
    </row>
    <row r="1786" spans="1:8" ht="15.75">
      <c r="A1786" s="61"/>
      <c r="B1786" s="61"/>
      <c r="C1786" s="61"/>
      <c r="D1786" s="61"/>
      <c r="E1786" s="215"/>
      <c r="F1786" s="61"/>
      <c r="G1786" s="61"/>
      <c r="H1786" s="215"/>
    </row>
    <row r="1787" spans="1:8" ht="15.75">
      <c r="A1787" s="61"/>
      <c r="B1787" s="61"/>
      <c r="C1787" s="61"/>
      <c r="D1787" s="61"/>
      <c r="E1787" s="215"/>
      <c r="F1787" s="61"/>
      <c r="G1787" s="61"/>
      <c r="H1787" s="215"/>
    </row>
    <row r="1788" spans="1:8" ht="15.75">
      <c r="A1788" s="61"/>
      <c r="B1788" s="61"/>
      <c r="C1788" s="61"/>
      <c r="D1788" s="61"/>
      <c r="E1788" s="215"/>
      <c r="F1788" s="61"/>
      <c r="G1788" s="61"/>
      <c r="H1788" s="215"/>
    </row>
    <row r="1789" spans="1:8" ht="15.75">
      <c r="A1789" s="61"/>
      <c r="B1789" s="61"/>
      <c r="C1789" s="61"/>
      <c r="D1789" s="61"/>
      <c r="E1789" s="215"/>
      <c r="F1789" s="61"/>
      <c r="G1789" s="61"/>
      <c r="H1789" s="215"/>
    </row>
    <row r="1790" spans="1:8" ht="15.75">
      <c r="A1790" s="61"/>
      <c r="B1790" s="61"/>
      <c r="C1790" s="61"/>
      <c r="D1790" s="61"/>
      <c r="E1790" s="215"/>
      <c r="F1790" s="61"/>
      <c r="G1790" s="61"/>
      <c r="H1790" s="215"/>
    </row>
    <row r="1791" spans="1:8" ht="15.75">
      <c r="A1791" s="61"/>
      <c r="B1791" s="61"/>
      <c r="C1791" s="61"/>
      <c r="D1791" s="61"/>
      <c r="E1791" s="215"/>
      <c r="F1791" s="61"/>
      <c r="G1791" s="61"/>
      <c r="H1791" s="215"/>
    </row>
    <row r="1792" spans="1:8" ht="15.75">
      <c r="A1792" s="61"/>
      <c r="B1792" s="61"/>
      <c r="C1792" s="61"/>
      <c r="D1792" s="61"/>
      <c r="E1792" s="215"/>
      <c r="F1792" s="61"/>
      <c r="G1792" s="61"/>
      <c r="H1792" s="215"/>
    </row>
    <row r="1793" spans="1:8" ht="15.75">
      <c r="A1793" s="61"/>
      <c r="B1793" s="61"/>
      <c r="C1793" s="61"/>
      <c r="D1793" s="61"/>
      <c r="E1793" s="215"/>
      <c r="F1793" s="61"/>
      <c r="G1793" s="61"/>
      <c r="H1793" s="215"/>
    </row>
    <row r="1794" spans="1:8" ht="15.75">
      <c r="A1794" s="61"/>
      <c r="B1794" s="61"/>
      <c r="C1794" s="61"/>
      <c r="D1794" s="61"/>
      <c r="E1794" s="215"/>
      <c r="F1794" s="61"/>
      <c r="G1794" s="61"/>
      <c r="H1794" s="215"/>
    </row>
    <row r="1795" spans="1:8" ht="15.75">
      <c r="A1795" s="61"/>
      <c r="B1795" s="61"/>
      <c r="C1795" s="61"/>
      <c r="D1795" s="61"/>
      <c r="E1795" s="215"/>
      <c r="F1795" s="61"/>
      <c r="G1795" s="61"/>
      <c r="H1795" s="215"/>
    </row>
    <row r="1796" spans="1:8" ht="15.75">
      <c r="A1796" s="61"/>
      <c r="B1796" s="61"/>
      <c r="C1796" s="61"/>
      <c r="D1796" s="61"/>
      <c r="E1796" s="215"/>
      <c r="F1796" s="61"/>
      <c r="G1796" s="61"/>
      <c r="H1796" s="215"/>
    </row>
    <row r="1797" spans="1:8" ht="15.75">
      <c r="A1797" s="61"/>
      <c r="B1797" s="61"/>
      <c r="C1797" s="61"/>
      <c r="D1797" s="61"/>
      <c r="E1797" s="215"/>
      <c r="F1797" s="61"/>
      <c r="G1797" s="61"/>
      <c r="H1797" s="215"/>
    </row>
    <row r="1798" spans="1:8" ht="15.75">
      <c r="A1798" s="61"/>
      <c r="B1798" s="61"/>
      <c r="C1798" s="61"/>
      <c r="D1798" s="61"/>
      <c r="E1798" s="215"/>
      <c r="F1798" s="61"/>
      <c r="G1798" s="61"/>
      <c r="H1798" s="215"/>
    </row>
    <row r="1799" spans="1:8" ht="15.75">
      <c r="A1799" s="61"/>
      <c r="B1799" s="61"/>
      <c r="C1799" s="61"/>
      <c r="D1799" s="61"/>
      <c r="E1799" s="215"/>
      <c r="F1799" s="61"/>
      <c r="G1799" s="61"/>
      <c r="H1799" s="215"/>
    </row>
    <row r="1800" spans="1:8" ht="15.75">
      <c r="A1800" s="61"/>
      <c r="B1800" s="61"/>
      <c r="C1800" s="61"/>
      <c r="D1800" s="61"/>
      <c r="E1800" s="215"/>
      <c r="F1800" s="61"/>
      <c r="G1800" s="61"/>
      <c r="H1800" s="215"/>
    </row>
    <row r="1801" spans="1:8" ht="15.75">
      <c r="A1801" s="61"/>
      <c r="B1801" s="61"/>
      <c r="C1801" s="61"/>
      <c r="D1801" s="61"/>
      <c r="E1801" s="215"/>
      <c r="F1801" s="61"/>
      <c r="G1801" s="61"/>
      <c r="H1801" s="215"/>
    </row>
    <row r="1802" spans="1:8" ht="15.75">
      <c r="A1802" s="61"/>
      <c r="B1802" s="61"/>
      <c r="C1802" s="61"/>
      <c r="D1802" s="61"/>
      <c r="E1802" s="215"/>
      <c r="F1802" s="61"/>
      <c r="G1802" s="61"/>
      <c r="H1802" s="215"/>
    </row>
    <row r="1803" spans="1:8" ht="15.75">
      <c r="A1803" s="61"/>
      <c r="B1803" s="61"/>
      <c r="C1803" s="61"/>
      <c r="D1803" s="61"/>
      <c r="E1803" s="215"/>
      <c r="F1803" s="61"/>
      <c r="G1803" s="61"/>
      <c r="H1803" s="215"/>
    </row>
    <row r="1804" spans="1:8" ht="15.75">
      <c r="A1804" s="61"/>
      <c r="B1804" s="61"/>
      <c r="C1804" s="61"/>
      <c r="D1804" s="61"/>
      <c r="E1804" s="215"/>
      <c r="F1804" s="61"/>
      <c r="G1804" s="61"/>
      <c r="H1804" s="215"/>
    </row>
    <row r="1805" spans="1:8" ht="15.75">
      <c r="A1805" s="61"/>
      <c r="B1805" s="61"/>
      <c r="C1805" s="61"/>
      <c r="D1805" s="61"/>
      <c r="E1805" s="215"/>
      <c r="F1805" s="61"/>
      <c r="G1805" s="61"/>
      <c r="H1805" s="215"/>
    </row>
    <row r="1806" spans="1:8" ht="15.75">
      <c r="A1806" s="61"/>
      <c r="B1806" s="61"/>
      <c r="C1806" s="61"/>
      <c r="D1806" s="61"/>
      <c r="E1806" s="215"/>
      <c r="F1806" s="61"/>
      <c r="G1806" s="61"/>
      <c r="H1806" s="215"/>
    </row>
    <row r="1807" spans="1:8" ht="15.75">
      <c r="A1807" s="61"/>
      <c r="B1807" s="61"/>
      <c r="C1807" s="61"/>
      <c r="D1807" s="61"/>
      <c r="E1807" s="215"/>
      <c r="F1807" s="61"/>
      <c r="G1807" s="61"/>
      <c r="H1807" s="215"/>
    </row>
    <row r="1808" spans="1:8" ht="15.75">
      <c r="A1808" s="61"/>
      <c r="B1808" s="61"/>
      <c r="C1808" s="61"/>
      <c r="D1808" s="61"/>
      <c r="E1808" s="215"/>
      <c r="F1808" s="61"/>
      <c r="G1808" s="61"/>
      <c r="H1808" s="215"/>
    </row>
    <row r="1809" spans="1:8" ht="15.75">
      <c r="A1809" s="61"/>
      <c r="B1809" s="61"/>
      <c r="C1809" s="61"/>
      <c r="D1809" s="61"/>
      <c r="E1809" s="215"/>
      <c r="F1809" s="61"/>
      <c r="G1809" s="61"/>
      <c r="H1809" s="215"/>
    </row>
    <row r="1810" spans="1:8" ht="15.75">
      <c r="A1810" s="61"/>
      <c r="B1810" s="61"/>
      <c r="C1810" s="61"/>
      <c r="D1810" s="61"/>
      <c r="E1810" s="215"/>
      <c r="F1810" s="61"/>
      <c r="G1810" s="61"/>
      <c r="H1810" s="215"/>
    </row>
    <row r="1811" spans="1:8" ht="15.75">
      <c r="A1811" s="61"/>
      <c r="B1811" s="61"/>
      <c r="C1811" s="61"/>
      <c r="D1811" s="61"/>
      <c r="E1811" s="215"/>
      <c r="F1811" s="61"/>
      <c r="G1811" s="61"/>
      <c r="H1811" s="215"/>
    </row>
    <row r="1812" spans="1:8" ht="15.75">
      <c r="A1812" s="61"/>
      <c r="B1812" s="61"/>
      <c r="C1812" s="61"/>
      <c r="D1812" s="61"/>
      <c r="E1812" s="215"/>
      <c r="F1812" s="61"/>
      <c r="G1812" s="61"/>
      <c r="H1812" s="215"/>
    </row>
    <row r="1813" spans="1:8" ht="15.75">
      <c r="A1813" s="61"/>
      <c r="B1813" s="61"/>
      <c r="C1813" s="61"/>
      <c r="D1813" s="61"/>
      <c r="E1813" s="215"/>
      <c r="F1813" s="61"/>
      <c r="G1813" s="61"/>
      <c r="H1813" s="215"/>
    </row>
    <row r="1814" spans="1:8" ht="15.75">
      <c r="A1814" s="61"/>
      <c r="B1814" s="61"/>
      <c r="C1814" s="61"/>
      <c r="D1814" s="61"/>
      <c r="E1814" s="215"/>
      <c r="F1814" s="61"/>
      <c r="G1814" s="61"/>
      <c r="H1814" s="215"/>
    </row>
    <row r="1815" spans="1:8" ht="15.75">
      <c r="A1815" s="61"/>
      <c r="B1815" s="61"/>
      <c r="C1815" s="61"/>
      <c r="D1815" s="61"/>
      <c r="E1815" s="215"/>
      <c r="F1815" s="61"/>
      <c r="G1815" s="61"/>
      <c r="H1815" s="215"/>
    </row>
    <row r="1816" spans="1:8" ht="15.75">
      <c r="A1816" s="61"/>
      <c r="B1816" s="61"/>
      <c r="C1816" s="61"/>
      <c r="D1816" s="61"/>
      <c r="E1816" s="215"/>
      <c r="F1816" s="61"/>
      <c r="G1816" s="61"/>
      <c r="H1816" s="215"/>
    </row>
    <row r="1817" spans="1:8" ht="15.75">
      <c r="A1817" s="61"/>
      <c r="B1817" s="61"/>
      <c r="C1817" s="61"/>
      <c r="D1817" s="61"/>
      <c r="E1817" s="215"/>
      <c r="F1817" s="61"/>
      <c r="G1817" s="61"/>
      <c r="H1817" s="215"/>
    </row>
    <row r="1818" spans="1:8" ht="15.75">
      <c r="A1818" s="61"/>
      <c r="B1818" s="61"/>
      <c r="C1818" s="61"/>
      <c r="D1818" s="61"/>
      <c r="E1818" s="215"/>
      <c r="F1818" s="61"/>
      <c r="G1818" s="61"/>
      <c r="H1818" s="215"/>
    </row>
    <row r="1819" spans="1:8" ht="15.75">
      <c r="A1819" s="61"/>
      <c r="B1819" s="61"/>
      <c r="C1819" s="61"/>
      <c r="D1819" s="61"/>
      <c r="E1819" s="215"/>
      <c r="F1819" s="61"/>
      <c r="G1819" s="61"/>
      <c r="H1819" s="215"/>
    </row>
    <row r="1820" spans="1:8" ht="15.75">
      <c r="A1820" s="61"/>
      <c r="B1820" s="61"/>
      <c r="C1820" s="61"/>
      <c r="D1820" s="61"/>
      <c r="E1820" s="215"/>
      <c r="F1820" s="61"/>
      <c r="G1820" s="61"/>
      <c r="H1820" s="215"/>
    </row>
    <row r="1821" spans="1:8" ht="15.75">
      <c r="A1821" s="61"/>
      <c r="B1821" s="61"/>
      <c r="C1821" s="61"/>
      <c r="D1821" s="61"/>
      <c r="E1821" s="215"/>
      <c r="F1821" s="61"/>
      <c r="G1821" s="61"/>
      <c r="H1821" s="215"/>
    </row>
    <row r="1822" spans="1:8" ht="15.75">
      <c r="A1822" s="61"/>
      <c r="B1822" s="61"/>
      <c r="C1822" s="61"/>
      <c r="D1822" s="61"/>
      <c r="E1822" s="215"/>
      <c r="F1822" s="61"/>
      <c r="G1822" s="61"/>
      <c r="H1822" s="215"/>
    </row>
    <row r="1823" spans="1:8" ht="15.75">
      <c r="A1823" s="61"/>
      <c r="B1823" s="61"/>
      <c r="C1823" s="61"/>
      <c r="D1823" s="61"/>
      <c r="E1823" s="215"/>
      <c r="F1823" s="61"/>
      <c r="G1823" s="61"/>
      <c r="H1823" s="215"/>
    </row>
    <row r="1824" spans="1:8" ht="15.75">
      <c r="A1824" s="61"/>
      <c r="B1824" s="61"/>
      <c r="C1824" s="61"/>
      <c r="D1824" s="61"/>
      <c r="E1824" s="215"/>
      <c r="F1824" s="61"/>
      <c r="G1824" s="61"/>
      <c r="H1824" s="215"/>
    </row>
    <row r="1825" spans="1:8" ht="15.75">
      <c r="A1825" s="61"/>
      <c r="B1825" s="61"/>
      <c r="C1825" s="61"/>
      <c r="D1825" s="61"/>
      <c r="E1825" s="215"/>
      <c r="F1825" s="61"/>
      <c r="G1825" s="61"/>
      <c r="H1825" s="215"/>
    </row>
    <row r="1826" spans="1:8" ht="15.75">
      <c r="A1826" s="61"/>
      <c r="B1826" s="61"/>
      <c r="C1826" s="61"/>
      <c r="D1826" s="61"/>
      <c r="E1826" s="215"/>
      <c r="F1826" s="61"/>
      <c r="G1826" s="61"/>
      <c r="H1826" s="215"/>
    </row>
    <row r="1827" spans="1:8" ht="15.75">
      <c r="A1827" s="61"/>
      <c r="B1827" s="61"/>
      <c r="C1827" s="61"/>
      <c r="D1827" s="61"/>
      <c r="E1827" s="215"/>
      <c r="F1827" s="61"/>
      <c r="G1827" s="61"/>
      <c r="H1827" s="215"/>
    </row>
    <row r="1828" spans="1:8" ht="15.75">
      <c r="A1828" s="61"/>
      <c r="B1828" s="61"/>
      <c r="C1828" s="61"/>
      <c r="D1828" s="61"/>
      <c r="E1828" s="215"/>
      <c r="F1828" s="61"/>
      <c r="G1828" s="61"/>
      <c r="H1828" s="215"/>
    </row>
    <row r="1829" spans="1:8" ht="15.75">
      <c r="A1829" s="61"/>
      <c r="B1829" s="61"/>
      <c r="C1829" s="61"/>
      <c r="D1829" s="61"/>
      <c r="E1829" s="215"/>
      <c r="F1829" s="61"/>
      <c r="G1829" s="61"/>
      <c r="H1829" s="215"/>
    </row>
    <row r="1830" spans="1:8" ht="15.75">
      <c r="A1830" s="61"/>
      <c r="B1830" s="61"/>
      <c r="C1830" s="61"/>
      <c r="D1830" s="61"/>
      <c r="E1830" s="215"/>
      <c r="F1830" s="61"/>
      <c r="G1830" s="61"/>
      <c r="H1830" s="215"/>
    </row>
    <row r="1831" spans="1:8" ht="15.75">
      <c r="A1831" s="61"/>
      <c r="B1831" s="61"/>
      <c r="C1831" s="61"/>
      <c r="D1831" s="61"/>
      <c r="E1831" s="215"/>
      <c r="F1831" s="61"/>
      <c r="G1831" s="61"/>
      <c r="H1831" s="215"/>
    </row>
    <row r="1832" spans="1:8" ht="15.75">
      <c r="A1832" s="61"/>
      <c r="B1832" s="61"/>
      <c r="C1832" s="61"/>
      <c r="D1832" s="61"/>
      <c r="E1832" s="215"/>
      <c r="F1832" s="61"/>
      <c r="G1832" s="61"/>
      <c r="H1832" s="215"/>
    </row>
    <row r="1833" spans="1:8" ht="15.75">
      <c r="A1833" s="61"/>
      <c r="B1833" s="61"/>
      <c r="C1833" s="61"/>
      <c r="D1833" s="61"/>
      <c r="E1833" s="215"/>
      <c r="F1833" s="61"/>
      <c r="G1833" s="61"/>
      <c r="H1833" s="215"/>
    </row>
    <row r="1834" spans="1:8" ht="15.75">
      <c r="A1834" s="61"/>
      <c r="B1834" s="61"/>
      <c r="C1834" s="61"/>
      <c r="D1834" s="61"/>
      <c r="E1834" s="215"/>
      <c r="F1834" s="61"/>
      <c r="G1834" s="61"/>
      <c r="H1834" s="215"/>
    </row>
    <row r="1835" spans="1:8" ht="15.75">
      <c r="A1835" s="61"/>
      <c r="B1835" s="61"/>
      <c r="C1835" s="61"/>
      <c r="D1835" s="61"/>
      <c r="E1835" s="215"/>
      <c r="F1835" s="61"/>
      <c r="G1835" s="61"/>
      <c r="H1835" s="215"/>
    </row>
    <row r="1836" spans="1:8" ht="15.75">
      <c r="A1836" s="61"/>
      <c r="B1836" s="61"/>
      <c r="C1836" s="61"/>
      <c r="D1836" s="61"/>
      <c r="E1836" s="215"/>
      <c r="F1836" s="61"/>
      <c r="G1836" s="61"/>
      <c r="H1836" s="215"/>
    </row>
    <row r="1837" spans="1:8" ht="15.75">
      <c r="A1837" s="61"/>
      <c r="B1837" s="61"/>
      <c r="C1837" s="61"/>
      <c r="D1837" s="61"/>
      <c r="E1837" s="215"/>
      <c r="F1837" s="61"/>
      <c r="G1837" s="61"/>
      <c r="H1837" s="215"/>
    </row>
    <row r="1838" spans="1:8" ht="15.75">
      <c r="A1838" s="61"/>
      <c r="B1838" s="61"/>
      <c r="C1838" s="61"/>
      <c r="D1838" s="61"/>
      <c r="E1838" s="215"/>
      <c r="F1838" s="61"/>
      <c r="G1838" s="61"/>
      <c r="H1838" s="215"/>
    </row>
    <row r="1839" spans="1:8" ht="15.75">
      <c r="A1839" s="61"/>
      <c r="B1839" s="61"/>
      <c r="C1839" s="61"/>
      <c r="D1839" s="61"/>
      <c r="E1839" s="215"/>
      <c r="F1839" s="61"/>
      <c r="G1839" s="61"/>
      <c r="H1839" s="215"/>
    </row>
    <row r="1840" spans="1:8" ht="15.75">
      <c r="A1840" s="61"/>
      <c r="B1840" s="61"/>
      <c r="C1840" s="61"/>
      <c r="D1840" s="61"/>
      <c r="E1840" s="215"/>
      <c r="F1840" s="61"/>
      <c r="G1840" s="61"/>
      <c r="H1840" s="215"/>
    </row>
    <row r="1841" spans="1:8" ht="15.75">
      <c r="A1841" s="61"/>
      <c r="B1841" s="61"/>
      <c r="C1841" s="61"/>
      <c r="D1841" s="61"/>
      <c r="E1841" s="215"/>
      <c r="F1841" s="61"/>
      <c r="G1841" s="61"/>
      <c r="H1841" s="215"/>
    </row>
    <row r="1842" spans="1:8" ht="15.75">
      <c r="A1842" s="61"/>
      <c r="B1842" s="61"/>
      <c r="C1842" s="61"/>
      <c r="D1842" s="61"/>
      <c r="E1842" s="215"/>
      <c r="F1842" s="61"/>
      <c r="G1842" s="61"/>
      <c r="H1842" s="215"/>
    </row>
    <row r="1843" spans="1:8" ht="15.75">
      <c r="A1843" s="61"/>
      <c r="B1843" s="61"/>
      <c r="C1843" s="61"/>
      <c r="D1843" s="61"/>
      <c r="E1843" s="215"/>
      <c r="F1843" s="61"/>
      <c r="G1843" s="61"/>
      <c r="H1843" s="215"/>
    </row>
    <row r="1844" spans="1:8" ht="15.75">
      <c r="A1844" s="61"/>
      <c r="B1844" s="61"/>
      <c r="C1844" s="61"/>
      <c r="D1844" s="61"/>
      <c r="E1844" s="215"/>
      <c r="F1844" s="61"/>
      <c r="G1844" s="61"/>
      <c r="H1844" s="215"/>
    </row>
    <row r="1845" spans="1:8" ht="15.75">
      <c r="A1845" s="61"/>
      <c r="B1845" s="61"/>
      <c r="C1845" s="61"/>
      <c r="D1845" s="61"/>
      <c r="E1845" s="215"/>
      <c r="F1845" s="61"/>
      <c r="G1845" s="61"/>
      <c r="H1845" s="215"/>
    </row>
    <row r="1846" spans="1:8" ht="15.75">
      <c r="A1846" s="61"/>
      <c r="B1846" s="61"/>
      <c r="C1846" s="61"/>
      <c r="D1846" s="61"/>
      <c r="E1846" s="215"/>
      <c r="F1846" s="61"/>
      <c r="G1846" s="61"/>
      <c r="H1846" s="215"/>
    </row>
    <row r="1847" spans="1:8" ht="15.75">
      <c r="A1847" s="61"/>
      <c r="B1847" s="61"/>
      <c r="C1847" s="61"/>
      <c r="D1847" s="61"/>
      <c r="E1847" s="215"/>
      <c r="F1847" s="61"/>
      <c r="G1847" s="61"/>
      <c r="H1847" s="215"/>
    </row>
    <row r="1848" spans="1:8" ht="15.75">
      <c r="A1848" s="61"/>
      <c r="B1848" s="61"/>
      <c r="C1848" s="61"/>
      <c r="D1848" s="61"/>
      <c r="E1848" s="215"/>
      <c r="F1848" s="61"/>
      <c r="G1848" s="61"/>
      <c r="H1848" s="215"/>
    </row>
    <row r="1849" spans="1:8" ht="15.75">
      <c r="A1849" s="61"/>
      <c r="B1849" s="61"/>
      <c r="C1849" s="61"/>
      <c r="D1849" s="61"/>
      <c r="E1849" s="215"/>
      <c r="F1849" s="61"/>
      <c r="G1849" s="61"/>
      <c r="H1849" s="215"/>
    </row>
    <row r="1850" spans="1:8" ht="15.75">
      <c r="A1850" s="61"/>
      <c r="B1850" s="61"/>
      <c r="C1850" s="61"/>
      <c r="D1850" s="61"/>
      <c r="E1850" s="215"/>
      <c r="F1850" s="61"/>
      <c r="G1850" s="61"/>
      <c r="H1850" s="215"/>
    </row>
    <row r="1851" spans="1:8" ht="15.75">
      <c r="A1851" s="61"/>
      <c r="B1851" s="61"/>
      <c r="C1851" s="61"/>
      <c r="D1851" s="61"/>
      <c r="E1851" s="215"/>
      <c r="F1851" s="61"/>
      <c r="G1851" s="61"/>
      <c r="H1851" s="215"/>
    </row>
    <row r="1852" spans="1:8" ht="15.75">
      <c r="A1852" s="61"/>
      <c r="B1852" s="61"/>
      <c r="C1852" s="61"/>
      <c r="D1852" s="61"/>
      <c r="E1852" s="215"/>
      <c r="F1852" s="61"/>
      <c r="G1852" s="61"/>
      <c r="H1852" s="215"/>
    </row>
    <row r="1853" spans="1:8" ht="15.75">
      <c r="A1853" s="61"/>
      <c r="B1853" s="61"/>
      <c r="C1853" s="61"/>
      <c r="D1853" s="61"/>
      <c r="E1853" s="215"/>
      <c r="F1853" s="61"/>
      <c r="G1853" s="61"/>
      <c r="H1853" s="215"/>
    </row>
    <row r="1854" spans="1:8" ht="15.75">
      <c r="A1854" s="61"/>
      <c r="B1854" s="61"/>
      <c r="C1854" s="61"/>
      <c r="D1854" s="61"/>
      <c r="E1854" s="215"/>
      <c r="F1854" s="61"/>
      <c r="G1854" s="61"/>
      <c r="H1854" s="215"/>
    </row>
    <row r="1855" spans="1:8" ht="15.75">
      <c r="A1855" s="61"/>
      <c r="B1855" s="61"/>
      <c r="C1855" s="61"/>
      <c r="D1855" s="61"/>
      <c r="E1855" s="215"/>
      <c r="F1855" s="61"/>
      <c r="G1855" s="61"/>
      <c r="H1855" s="215"/>
    </row>
    <row r="1856" spans="1:8" ht="15.75">
      <c r="A1856" s="61"/>
      <c r="B1856" s="61"/>
      <c r="C1856" s="61"/>
      <c r="D1856" s="61"/>
      <c r="E1856" s="215"/>
      <c r="F1856" s="61"/>
      <c r="G1856" s="61"/>
      <c r="H1856" s="215"/>
    </row>
    <row r="1857" spans="1:8" ht="15.75">
      <c r="A1857" s="61"/>
      <c r="B1857" s="61"/>
      <c r="C1857" s="61"/>
      <c r="D1857" s="61"/>
      <c r="E1857" s="215"/>
      <c r="F1857" s="61"/>
      <c r="G1857" s="61"/>
      <c r="H1857" s="215"/>
    </row>
    <row r="1858" spans="1:8" ht="15.75">
      <c r="A1858" s="61"/>
      <c r="B1858" s="61"/>
      <c r="C1858" s="61"/>
      <c r="D1858" s="61"/>
      <c r="E1858" s="215"/>
      <c r="F1858" s="61"/>
      <c r="G1858" s="61"/>
      <c r="H1858" s="215"/>
    </row>
    <row r="1859" spans="1:8" ht="15.75">
      <c r="A1859" s="61"/>
      <c r="B1859" s="61"/>
      <c r="C1859" s="61"/>
      <c r="D1859" s="61"/>
      <c r="E1859" s="215"/>
      <c r="F1859" s="61"/>
      <c r="G1859" s="61"/>
      <c r="H1859" s="215"/>
    </row>
    <row r="1860" spans="1:8" ht="15.75">
      <c r="A1860" s="61"/>
      <c r="B1860" s="61"/>
      <c r="C1860" s="61"/>
      <c r="D1860" s="61"/>
      <c r="E1860" s="215"/>
      <c r="F1860" s="61"/>
      <c r="G1860" s="61"/>
      <c r="H1860" s="215"/>
    </row>
    <row r="1861" spans="1:8" ht="15.75">
      <c r="A1861" s="61"/>
      <c r="B1861" s="61"/>
      <c r="C1861" s="61"/>
      <c r="D1861" s="61"/>
      <c r="E1861" s="215"/>
      <c r="F1861" s="61"/>
      <c r="G1861" s="61"/>
      <c r="H1861" s="215"/>
    </row>
    <row r="1862" spans="1:8" ht="15.75">
      <c r="A1862" s="61"/>
      <c r="B1862" s="61"/>
      <c r="C1862" s="61"/>
      <c r="D1862" s="61"/>
      <c r="E1862" s="215"/>
      <c r="F1862" s="61"/>
      <c r="G1862" s="61"/>
      <c r="H1862" s="215"/>
    </row>
    <row r="1863" spans="1:8" ht="15.75">
      <c r="A1863" s="61"/>
      <c r="B1863" s="61"/>
      <c r="C1863" s="61"/>
      <c r="D1863" s="61"/>
      <c r="E1863" s="215"/>
      <c r="F1863" s="61"/>
      <c r="G1863" s="61"/>
      <c r="H1863" s="215"/>
    </row>
    <row r="1864" spans="1:8" ht="15.75">
      <c r="A1864" s="61"/>
      <c r="B1864" s="61"/>
      <c r="C1864" s="61"/>
      <c r="D1864" s="61"/>
      <c r="E1864" s="215"/>
      <c r="F1864" s="61"/>
      <c r="G1864" s="61"/>
      <c r="H1864" s="215"/>
    </row>
    <row r="1865" spans="1:8" ht="15.75">
      <c r="A1865" s="61"/>
      <c r="B1865" s="61"/>
      <c r="C1865" s="61"/>
      <c r="D1865" s="61"/>
      <c r="E1865" s="215"/>
      <c r="F1865" s="61"/>
      <c r="G1865" s="61"/>
      <c r="H1865" s="215"/>
    </row>
    <row r="1866" spans="1:8" ht="15.75">
      <c r="A1866" s="61"/>
      <c r="B1866" s="61"/>
      <c r="C1866" s="61"/>
      <c r="D1866" s="61"/>
      <c r="E1866" s="215"/>
      <c r="F1866" s="61"/>
      <c r="G1866" s="61"/>
      <c r="H1866" s="215"/>
    </row>
    <row r="1867" spans="1:8" ht="15.75">
      <c r="A1867" s="61"/>
      <c r="B1867" s="61"/>
      <c r="C1867" s="61"/>
      <c r="D1867" s="61"/>
      <c r="E1867" s="215"/>
      <c r="F1867" s="61"/>
      <c r="G1867" s="61"/>
      <c r="H1867" s="215"/>
    </row>
    <row r="1868" spans="1:8" ht="15.75">
      <c r="A1868" s="61"/>
      <c r="B1868" s="61"/>
      <c r="C1868" s="61"/>
      <c r="D1868" s="61"/>
      <c r="E1868" s="215"/>
      <c r="F1868" s="61"/>
      <c r="G1868" s="61"/>
      <c r="H1868" s="215"/>
    </row>
    <row r="1869" spans="1:8" ht="15.75">
      <c r="A1869" s="61"/>
      <c r="B1869" s="61"/>
      <c r="C1869" s="61"/>
      <c r="D1869" s="61"/>
      <c r="E1869" s="215"/>
      <c r="F1869" s="61"/>
      <c r="G1869" s="61"/>
      <c r="H1869" s="215"/>
    </row>
    <row r="1870" spans="1:8" ht="15.75">
      <c r="A1870" s="61"/>
      <c r="B1870" s="61"/>
      <c r="C1870" s="61"/>
      <c r="D1870" s="61"/>
      <c r="E1870" s="215"/>
      <c r="F1870" s="61"/>
      <c r="G1870" s="61"/>
      <c r="H1870" s="215"/>
    </row>
    <row r="1871" spans="1:8" ht="15.75">
      <c r="A1871" s="61"/>
      <c r="B1871" s="61"/>
      <c r="C1871" s="61"/>
      <c r="D1871" s="61"/>
      <c r="E1871" s="215"/>
      <c r="F1871" s="61"/>
      <c r="G1871" s="61"/>
      <c r="H1871" s="215"/>
    </row>
    <row r="1872" spans="1:8" ht="15.75">
      <c r="A1872" s="61"/>
      <c r="B1872" s="61"/>
      <c r="C1872" s="61"/>
      <c r="D1872" s="61"/>
      <c r="E1872" s="215"/>
      <c r="F1872" s="61"/>
      <c r="G1872" s="61"/>
      <c r="H1872" s="215"/>
    </row>
    <row r="1873" spans="1:8" ht="15.75">
      <c r="A1873" s="61"/>
      <c r="B1873" s="61"/>
      <c r="C1873" s="61"/>
      <c r="D1873" s="61"/>
      <c r="E1873" s="215"/>
      <c r="F1873" s="61"/>
      <c r="G1873" s="61"/>
      <c r="H1873" s="215"/>
    </row>
    <row r="1874" spans="1:8" ht="15.75">
      <c r="A1874" s="61"/>
      <c r="B1874" s="61"/>
      <c r="C1874" s="61"/>
      <c r="D1874" s="61"/>
      <c r="E1874" s="215"/>
      <c r="F1874" s="61"/>
      <c r="G1874" s="61"/>
      <c r="H1874" s="215"/>
    </row>
    <row r="1875" spans="1:8" ht="15.75">
      <c r="A1875" s="61"/>
      <c r="B1875" s="61"/>
      <c r="C1875" s="61"/>
      <c r="D1875" s="61"/>
      <c r="E1875" s="215"/>
      <c r="F1875" s="61"/>
      <c r="G1875" s="61"/>
      <c r="H1875" s="215"/>
    </row>
    <row r="1876" spans="1:8" ht="15.75">
      <c r="A1876" s="61"/>
      <c r="B1876" s="61"/>
      <c r="C1876" s="61"/>
      <c r="D1876" s="61"/>
      <c r="E1876" s="215"/>
      <c r="F1876" s="61"/>
      <c r="G1876" s="61"/>
      <c r="H1876" s="215"/>
    </row>
    <row r="1877" spans="1:8" ht="15.75">
      <c r="A1877" s="61"/>
      <c r="B1877" s="61"/>
      <c r="C1877" s="61"/>
      <c r="D1877" s="61"/>
      <c r="E1877" s="215"/>
      <c r="F1877" s="61"/>
      <c r="G1877" s="61"/>
      <c r="H1877" s="215"/>
    </row>
    <row r="1878" spans="1:8" ht="15.75">
      <c r="A1878" s="61"/>
      <c r="B1878" s="61"/>
      <c r="C1878" s="61"/>
      <c r="D1878" s="61"/>
      <c r="E1878" s="215"/>
      <c r="F1878" s="61"/>
      <c r="G1878" s="61"/>
      <c r="H1878" s="215"/>
    </row>
    <row r="1879" spans="1:8" ht="15.75">
      <c r="A1879" s="61"/>
      <c r="B1879" s="61"/>
      <c r="C1879" s="61"/>
      <c r="D1879" s="61"/>
      <c r="E1879" s="215"/>
      <c r="F1879" s="61"/>
      <c r="G1879" s="61"/>
      <c r="H1879" s="215"/>
    </row>
    <row r="1880" spans="1:8" ht="15.75">
      <c r="A1880" s="61"/>
      <c r="B1880" s="61"/>
      <c r="C1880" s="61"/>
      <c r="D1880" s="61"/>
      <c r="E1880" s="215"/>
      <c r="F1880" s="61"/>
      <c r="G1880" s="61"/>
      <c r="H1880" s="215"/>
    </row>
    <row r="1881" spans="1:8" ht="15.75">
      <c r="A1881" s="61"/>
      <c r="B1881" s="61"/>
      <c r="C1881" s="61"/>
      <c r="D1881" s="61"/>
      <c r="E1881" s="215"/>
      <c r="F1881" s="61"/>
      <c r="G1881" s="61"/>
      <c r="H1881" s="215"/>
    </row>
    <row r="1882" spans="1:8" ht="15.75">
      <c r="A1882" s="61"/>
      <c r="B1882" s="61"/>
      <c r="C1882" s="61"/>
      <c r="D1882" s="61"/>
      <c r="E1882" s="215"/>
      <c r="F1882" s="61"/>
      <c r="G1882" s="61"/>
      <c r="H1882" s="215"/>
    </row>
    <row r="1883" spans="1:8" ht="15.75">
      <c r="A1883" s="61"/>
      <c r="B1883" s="61"/>
      <c r="C1883" s="61"/>
      <c r="D1883" s="61"/>
      <c r="E1883" s="215"/>
      <c r="F1883" s="61"/>
      <c r="G1883" s="61"/>
      <c r="H1883" s="215"/>
    </row>
    <row r="1884" spans="1:8" ht="15.75">
      <c r="A1884" s="61"/>
      <c r="B1884" s="61"/>
      <c r="C1884" s="61"/>
      <c r="D1884" s="61"/>
      <c r="E1884" s="215"/>
      <c r="F1884" s="61"/>
      <c r="G1884" s="61"/>
      <c r="H1884" s="215"/>
    </row>
    <row r="1885" spans="1:8" ht="15.75">
      <c r="A1885" s="61"/>
      <c r="B1885" s="61"/>
      <c r="C1885" s="61"/>
      <c r="D1885" s="61"/>
      <c r="E1885" s="215"/>
      <c r="F1885" s="61"/>
      <c r="G1885" s="61"/>
      <c r="H1885" s="215"/>
    </row>
    <row r="1886" spans="1:8" ht="15.75">
      <c r="A1886" s="61"/>
      <c r="B1886" s="61"/>
      <c r="C1886" s="61"/>
      <c r="D1886" s="61"/>
      <c r="E1886" s="215"/>
      <c r="F1886" s="61"/>
      <c r="G1886" s="61"/>
      <c r="H1886" s="215"/>
    </row>
    <row r="1887" spans="1:8" ht="15.75">
      <c r="A1887" s="61"/>
      <c r="B1887" s="61"/>
      <c r="C1887" s="61"/>
      <c r="D1887" s="61"/>
      <c r="E1887" s="215"/>
      <c r="F1887" s="61"/>
      <c r="G1887" s="61"/>
      <c r="H1887" s="215"/>
    </row>
    <row r="1888" spans="1:8" ht="15.75">
      <c r="A1888" s="61"/>
      <c r="B1888" s="61"/>
      <c r="C1888" s="61"/>
      <c r="D1888" s="61"/>
      <c r="E1888" s="215"/>
      <c r="F1888" s="61"/>
      <c r="G1888" s="61"/>
      <c r="H1888" s="215"/>
    </row>
    <row r="1889" spans="1:8" ht="15.75">
      <c r="A1889" s="61"/>
      <c r="B1889" s="61"/>
      <c r="C1889" s="61"/>
      <c r="D1889" s="61"/>
      <c r="E1889" s="215"/>
      <c r="F1889" s="61"/>
      <c r="G1889" s="61"/>
      <c r="H1889" s="215"/>
    </row>
    <row r="1890" spans="1:8" ht="15.75">
      <c r="A1890" s="61"/>
      <c r="B1890" s="61"/>
      <c r="C1890" s="61"/>
      <c r="D1890" s="61"/>
      <c r="E1890" s="215"/>
      <c r="F1890" s="61"/>
      <c r="G1890" s="61"/>
      <c r="H1890" s="215"/>
    </row>
    <row r="1891" spans="1:8" ht="15.75">
      <c r="A1891" s="61"/>
      <c r="B1891" s="61"/>
      <c r="C1891" s="61"/>
      <c r="D1891" s="61"/>
      <c r="E1891" s="215"/>
      <c r="F1891" s="61"/>
      <c r="G1891" s="61"/>
      <c r="H1891" s="215"/>
    </row>
    <row r="1892" spans="1:8" ht="15.75">
      <c r="A1892" s="61"/>
      <c r="B1892" s="61"/>
      <c r="C1892" s="61"/>
      <c r="D1892" s="61"/>
      <c r="E1892" s="215"/>
      <c r="F1892" s="61"/>
      <c r="G1892" s="61"/>
      <c r="H1892" s="215"/>
    </row>
    <row r="1893" spans="1:8" ht="15.75">
      <c r="A1893" s="61"/>
      <c r="B1893" s="61"/>
      <c r="C1893" s="61"/>
      <c r="D1893" s="61"/>
      <c r="E1893" s="215"/>
      <c r="F1893" s="61"/>
      <c r="G1893" s="61"/>
      <c r="H1893" s="215"/>
    </row>
    <row r="1894" spans="1:8" ht="15.75">
      <c r="A1894" s="61"/>
      <c r="B1894" s="61"/>
      <c r="C1894" s="61"/>
      <c r="D1894" s="61"/>
      <c r="E1894" s="215"/>
      <c r="F1894" s="61"/>
      <c r="G1894" s="61"/>
      <c r="H1894" s="215"/>
    </row>
    <row r="1895" spans="1:8" ht="15.75">
      <c r="A1895" s="61"/>
      <c r="B1895" s="61"/>
      <c r="C1895" s="61"/>
      <c r="D1895" s="61"/>
      <c r="E1895" s="215"/>
      <c r="F1895" s="61"/>
      <c r="G1895" s="61"/>
      <c r="H1895" s="215"/>
    </row>
    <row r="1896" spans="1:8" ht="15.75">
      <c r="A1896" s="61"/>
      <c r="B1896" s="61"/>
      <c r="C1896" s="61"/>
      <c r="D1896" s="61"/>
      <c r="E1896" s="215"/>
      <c r="F1896" s="61"/>
      <c r="G1896" s="61"/>
      <c r="H1896" s="215"/>
    </row>
    <row r="1897" spans="1:8" ht="15.75">
      <c r="A1897" s="61"/>
      <c r="B1897" s="61"/>
      <c r="C1897" s="61"/>
      <c r="D1897" s="61"/>
      <c r="E1897" s="215"/>
      <c r="F1897" s="61"/>
      <c r="G1897" s="61"/>
      <c r="H1897" s="215"/>
    </row>
    <row r="1898" spans="1:8" ht="15.75">
      <c r="A1898" s="61"/>
      <c r="B1898" s="61"/>
      <c r="C1898" s="61"/>
      <c r="D1898" s="61"/>
      <c r="E1898" s="215"/>
      <c r="F1898" s="61"/>
      <c r="G1898" s="61"/>
      <c r="H1898" s="215"/>
    </row>
    <row r="1899" spans="1:8" ht="15.75">
      <c r="A1899" s="61"/>
      <c r="B1899" s="61"/>
      <c r="C1899" s="61"/>
      <c r="D1899" s="61"/>
      <c r="E1899" s="215"/>
      <c r="F1899" s="61"/>
      <c r="G1899" s="61"/>
      <c r="H1899" s="215"/>
    </row>
    <row r="1900" spans="1:8" ht="15.75">
      <c r="A1900" s="61"/>
      <c r="B1900" s="61"/>
      <c r="C1900" s="61"/>
      <c r="D1900" s="61"/>
      <c r="E1900" s="215"/>
      <c r="F1900" s="61"/>
      <c r="G1900" s="61"/>
      <c r="H1900" s="215"/>
    </row>
    <row r="1901" spans="1:8" ht="15.75">
      <c r="A1901" s="61"/>
      <c r="B1901" s="61"/>
      <c r="C1901" s="61"/>
      <c r="D1901" s="61"/>
      <c r="E1901" s="215"/>
      <c r="F1901" s="61"/>
      <c r="G1901" s="61"/>
      <c r="H1901" s="215"/>
    </row>
    <row r="1902" spans="1:8" ht="15.75">
      <c r="A1902" s="61"/>
      <c r="B1902" s="61"/>
      <c r="C1902" s="61"/>
      <c r="D1902" s="61"/>
      <c r="E1902" s="215"/>
      <c r="F1902" s="61"/>
      <c r="G1902" s="61"/>
      <c r="H1902" s="215"/>
    </row>
    <row r="1903" spans="1:8" ht="15.75">
      <c r="A1903" s="61"/>
      <c r="B1903" s="61"/>
      <c r="C1903" s="61"/>
      <c r="D1903" s="61"/>
      <c r="E1903" s="215"/>
      <c r="F1903" s="61"/>
      <c r="G1903" s="61"/>
      <c r="H1903" s="215"/>
    </row>
    <row r="1904" spans="1:8" ht="15.75">
      <c r="A1904" s="61"/>
      <c r="B1904" s="61"/>
      <c r="C1904" s="61"/>
      <c r="D1904" s="61"/>
      <c r="E1904" s="215"/>
      <c r="F1904" s="61"/>
      <c r="G1904" s="61"/>
      <c r="H1904" s="215"/>
    </row>
    <row r="1905" spans="1:8" ht="15.75">
      <c r="A1905" s="61"/>
      <c r="B1905" s="61"/>
      <c r="C1905" s="61"/>
      <c r="D1905" s="61"/>
      <c r="E1905" s="215"/>
      <c r="F1905" s="61"/>
      <c r="G1905" s="61"/>
      <c r="H1905" s="215"/>
    </row>
    <row r="1906" spans="1:8" ht="15.75">
      <c r="A1906" s="61"/>
      <c r="B1906" s="61"/>
      <c r="C1906" s="61"/>
      <c r="D1906" s="61"/>
      <c r="E1906" s="215"/>
      <c r="F1906" s="61"/>
      <c r="G1906" s="61"/>
      <c r="H1906" s="215"/>
    </row>
    <row r="1907" spans="1:8" ht="15.75">
      <c r="A1907" s="61"/>
      <c r="B1907" s="61"/>
      <c r="C1907" s="61"/>
      <c r="D1907" s="61"/>
      <c r="E1907" s="215"/>
      <c r="F1907" s="61"/>
      <c r="G1907" s="61"/>
      <c r="H1907" s="215"/>
    </row>
    <row r="1908" spans="1:8" ht="15.75">
      <c r="A1908" s="61"/>
      <c r="B1908" s="61"/>
      <c r="C1908" s="61"/>
      <c r="D1908" s="61"/>
      <c r="E1908" s="215"/>
      <c r="F1908" s="61"/>
      <c r="G1908" s="61"/>
      <c r="H1908" s="215"/>
    </row>
    <row r="1909" spans="1:8" ht="15.75">
      <c r="A1909" s="61"/>
      <c r="B1909" s="61"/>
      <c r="C1909" s="61"/>
      <c r="D1909" s="61"/>
      <c r="E1909" s="215"/>
      <c r="F1909" s="61"/>
      <c r="G1909" s="61"/>
      <c r="H1909" s="215"/>
    </row>
    <row r="1910" spans="1:8" ht="15.75">
      <c r="A1910" s="61"/>
      <c r="B1910" s="61"/>
      <c r="C1910" s="61"/>
      <c r="D1910" s="61"/>
      <c r="E1910" s="215"/>
      <c r="F1910" s="61"/>
      <c r="G1910" s="61"/>
      <c r="H1910" s="215"/>
    </row>
    <row r="1911" spans="1:8" ht="15.75">
      <c r="A1911" s="61"/>
      <c r="B1911" s="61"/>
      <c r="C1911" s="61"/>
      <c r="D1911" s="61"/>
      <c r="E1911" s="215"/>
      <c r="F1911" s="61"/>
      <c r="G1911" s="61"/>
      <c r="H1911" s="215"/>
    </row>
    <row r="1912" spans="1:8" ht="15.75">
      <c r="A1912" s="61"/>
      <c r="B1912" s="61"/>
      <c r="C1912" s="61"/>
      <c r="D1912" s="61"/>
      <c r="E1912" s="215"/>
      <c r="F1912" s="61"/>
      <c r="G1912" s="61"/>
      <c r="H1912" s="215"/>
    </row>
    <row r="1913" spans="1:8" ht="15.75">
      <c r="A1913" s="61"/>
      <c r="B1913" s="61"/>
      <c r="C1913" s="61"/>
      <c r="D1913" s="61"/>
      <c r="E1913" s="215"/>
      <c r="F1913" s="61"/>
      <c r="G1913" s="61"/>
      <c r="H1913" s="215"/>
    </row>
    <row r="1914" spans="1:8" ht="15.75">
      <c r="A1914" s="61"/>
      <c r="B1914" s="61"/>
      <c r="C1914" s="61"/>
      <c r="D1914" s="61"/>
      <c r="E1914" s="215"/>
      <c r="F1914" s="61"/>
      <c r="G1914" s="61"/>
      <c r="H1914" s="215"/>
    </row>
    <row r="1915" spans="1:8" ht="15.75">
      <c r="A1915" s="61"/>
      <c r="B1915" s="61"/>
      <c r="C1915" s="61"/>
      <c r="D1915" s="61"/>
      <c r="E1915" s="215"/>
      <c r="F1915" s="61"/>
      <c r="G1915" s="61"/>
      <c r="H1915" s="215"/>
    </row>
    <row r="1916" spans="1:8" ht="15.75">
      <c r="A1916" s="61"/>
      <c r="B1916" s="61"/>
      <c r="C1916" s="61"/>
      <c r="D1916" s="61"/>
      <c r="E1916" s="215"/>
      <c r="F1916" s="61"/>
      <c r="G1916" s="61"/>
      <c r="H1916" s="215"/>
    </row>
    <row r="1917" spans="1:8" ht="15.75">
      <c r="A1917" s="61"/>
      <c r="B1917" s="61"/>
      <c r="C1917" s="61"/>
      <c r="D1917" s="61"/>
      <c r="E1917" s="215"/>
      <c r="F1917" s="61"/>
      <c r="G1917" s="61"/>
      <c r="H1917" s="215"/>
    </row>
    <row r="1918" spans="1:8" ht="15.75">
      <c r="A1918" s="61"/>
      <c r="B1918" s="61"/>
      <c r="C1918" s="61"/>
      <c r="D1918" s="61"/>
      <c r="E1918" s="215"/>
      <c r="F1918" s="61"/>
      <c r="G1918" s="61"/>
      <c r="H1918" s="215"/>
    </row>
    <row r="1919" spans="1:8" ht="15.75">
      <c r="A1919" s="61"/>
      <c r="B1919" s="61"/>
      <c r="C1919" s="61"/>
      <c r="D1919" s="61"/>
      <c r="E1919" s="215"/>
      <c r="F1919" s="61"/>
      <c r="G1919" s="61"/>
      <c r="H1919" s="215"/>
    </row>
    <row r="1920" spans="1:8" ht="15.75">
      <c r="A1920" s="61"/>
      <c r="B1920" s="61"/>
      <c r="C1920" s="61"/>
      <c r="D1920" s="61"/>
      <c r="E1920" s="215"/>
      <c r="F1920" s="61"/>
      <c r="G1920" s="61"/>
      <c r="H1920" s="215"/>
    </row>
    <row r="1921" spans="1:8" ht="15.75">
      <c r="A1921" s="61"/>
      <c r="B1921" s="61"/>
      <c r="C1921" s="61"/>
      <c r="D1921" s="61"/>
      <c r="E1921" s="215"/>
      <c r="F1921" s="61"/>
      <c r="G1921" s="61"/>
      <c r="H1921" s="215"/>
    </row>
    <row r="1922" spans="1:8" ht="15.75">
      <c r="A1922" s="61"/>
      <c r="B1922" s="61"/>
      <c r="C1922" s="61"/>
      <c r="D1922" s="61"/>
      <c r="E1922" s="215"/>
      <c r="F1922" s="61"/>
      <c r="G1922" s="61"/>
      <c r="H1922" s="215"/>
    </row>
    <row r="1923" spans="1:8" ht="15.75">
      <c r="A1923" s="61"/>
      <c r="B1923" s="61"/>
      <c r="C1923" s="61"/>
      <c r="D1923" s="61"/>
      <c r="E1923" s="215"/>
      <c r="F1923" s="61"/>
      <c r="G1923" s="61"/>
      <c r="H1923" s="215"/>
    </row>
    <row r="1924" spans="1:8" ht="15.75">
      <c r="A1924" s="61"/>
      <c r="B1924" s="61"/>
      <c r="C1924" s="61"/>
      <c r="D1924" s="61"/>
      <c r="E1924" s="215"/>
      <c r="F1924" s="61"/>
      <c r="G1924" s="61"/>
      <c r="H1924" s="215"/>
    </row>
    <row r="1925" spans="1:8" ht="15.75">
      <c r="A1925" s="61"/>
      <c r="B1925" s="61"/>
      <c r="C1925" s="61"/>
      <c r="D1925" s="61"/>
      <c r="E1925" s="215"/>
      <c r="F1925" s="61"/>
      <c r="G1925" s="61"/>
      <c r="H1925" s="215"/>
    </row>
    <row r="1926" spans="1:8" ht="15.75">
      <c r="A1926" s="61"/>
      <c r="B1926" s="61"/>
      <c r="C1926" s="61"/>
      <c r="D1926" s="61"/>
      <c r="E1926" s="215"/>
      <c r="F1926" s="61"/>
      <c r="G1926" s="61"/>
      <c r="H1926" s="215"/>
    </row>
    <row r="1927" spans="1:8" ht="15.75">
      <c r="A1927" s="61"/>
      <c r="B1927" s="61"/>
      <c r="C1927" s="61"/>
      <c r="D1927" s="61"/>
      <c r="E1927" s="215"/>
      <c r="F1927" s="61"/>
      <c r="G1927" s="61"/>
      <c r="H1927" s="215"/>
    </row>
    <row r="1928" spans="1:8" ht="15.75">
      <c r="A1928" s="61"/>
      <c r="B1928" s="61"/>
      <c r="C1928" s="61"/>
      <c r="D1928" s="61"/>
      <c r="E1928" s="215"/>
      <c r="F1928" s="61"/>
      <c r="G1928" s="61"/>
      <c r="H1928" s="215"/>
    </row>
    <row r="1929" spans="1:8" ht="15.75">
      <c r="A1929" s="61"/>
      <c r="B1929" s="61"/>
      <c r="C1929" s="61"/>
      <c r="D1929" s="61"/>
      <c r="E1929" s="215"/>
      <c r="F1929" s="61"/>
      <c r="G1929" s="61"/>
      <c r="H1929" s="215"/>
    </row>
    <row r="1930" spans="1:8" ht="15.75">
      <c r="A1930" s="61"/>
      <c r="B1930" s="61"/>
      <c r="C1930" s="61"/>
      <c r="D1930" s="61"/>
      <c r="E1930" s="215"/>
      <c r="F1930" s="61"/>
      <c r="G1930" s="61"/>
      <c r="H1930" s="215"/>
    </row>
    <row r="1931" spans="1:8" ht="15.75">
      <c r="A1931" s="61"/>
      <c r="B1931" s="61"/>
      <c r="C1931" s="61"/>
      <c r="D1931" s="61"/>
      <c r="E1931" s="215"/>
      <c r="F1931" s="61"/>
      <c r="G1931" s="61"/>
      <c r="H1931" s="215"/>
    </row>
    <row r="1932" spans="1:8" ht="15.75">
      <c r="A1932" s="61"/>
      <c r="B1932" s="61"/>
      <c r="C1932" s="61"/>
      <c r="D1932" s="61"/>
      <c r="E1932" s="215"/>
      <c r="F1932" s="61"/>
      <c r="G1932" s="61"/>
      <c r="H1932" s="215"/>
    </row>
    <row r="1933" spans="1:8" ht="15.75">
      <c r="A1933" s="61"/>
      <c r="B1933" s="61"/>
      <c r="C1933" s="61"/>
      <c r="D1933" s="61"/>
      <c r="E1933" s="215"/>
      <c r="F1933" s="61"/>
      <c r="G1933" s="61"/>
      <c r="H1933" s="215"/>
    </row>
    <row r="1934" spans="1:8" ht="15.75">
      <c r="A1934" s="61"/>
      <c r="B1934" s="61"/>
      <c r="C1934" s="61"/>
      <c r="D1934" s="61"/>
      <c r="E1934" s="215"/>
      <c r="F1934" s="61"/>
      <c r="G1934" s="61"/>
      <c r="H1934" s="215"/>
    </row>
    <row r="1935" spans="1:8" ht="15.75">
      <c r="A1935" s="61"/>
      <c r="B1935" s="61"/>
      <c r="C1935" s="61"/>
      <c r="D1935" s="61"/>
      <c r="E1935" s="215"/>
      <c r="F1935" s="61"/>
      <c r="G1935" s="61"/>
      <c r="H1935" s="215"/>
    </row>
    <row r="1936" spans="1:8" ht="15.75">
      <c r="A1936" s="61"/>
      <c r="B1936" s="61"/>
      <c r="C1936" s="61"/>
      <c r="D1936" s="61"/>
      <c r="E1936" s="215"/>
      <c r="F1936" s="61"/>
      <c r="G1936" s="61"/>
      <c r="H1936" s="215"/>
    </row>
    <row r="1937" spans="1:8" ht="15.75">
      <c r="A1937" s="61"/>
      <c r="B1937" s="61"/>
      <c r="C1937" s="61"/>
      <c r="D1937" s="61"/>
      <c r="E1937" s="215"/>
      <c r="F1937" s="61"/>
      <c r="G1937" s="61"/>
      <c r="H1937" s="215"/>
    </row>
    <row r="1938" spans="1:8" ht="15.75">
      <c r="A1938" s="61"/>
      <c r="B1938" s="61"/>
      <c r="C1938" s="61"/>
      <c r="D1938" s="61"/>
      <c r="E1938" s="215"/>
      <c r="F1938" s="61"/>
      <c r="G1938" s="61"/>
      <c r="H1938" s="215"/>
    </row>
    <row r="1939" spans="1:8" ht="15.75">
      <c r="A1939" s="61"/>
      <c r="B1939" s="61"/>
      <c r="C1939" s="61"/>
      <c r="D1939" s="61"/>
      <c r="E1939" s="215"/>
      <c r="F1939" s="61"/>
      <c r="G1939" s="61"/>
      <c r="H1939" s="215"/>
    </row>
    <row r="1940" spans="1:8" ht="15.75">
      <c r="A1940" s="61"/>
      <c r="B1940" s="61"/>
      <c r="C1940" s="61"/>
      <c r="D1940" s="61"/>
      <c r="E1940" s="215"/>
      <c r="F1940" s="61"/>
      <c r="G1940" s="61"/>
      <c r="H1940" s="215"/>
    </row>
    <row r="1941" spans="1:8" ht="15.75">
      <c r="A1941" s="61"/>
      <c r="B1941" s="61"/>
      <c r="C1941" s="61"/>
      <c r="D1941" s="61"/>
      <c r="E1941" s="215"/>
      <c r="F1941" s="61"/>
      <c r="G1941" s="61"/>
      <c r="H1941" s="215"/>
    </row>
    <row r="1942" spans="1:8" ht="15.75">
      <c r="A1942" s="61"/>
      <c r="B1942" s="61"/>
      <c r="C1942" s="61"/>
      <c r="D1942" s="61"/>
      <c r="E1942" s="215"/>
      <c r="F1942" s="61"/>
      <c r="G1942" s="61"/>
      <c r="H1942" s="215"/>
    </row>
    <row r="1943" spans="1:8" ht="15.75">
      <c r="A1943" s="61"/>
      <c r="B1943" s="61"/>
      <c r="C1943" s="61"/>
      <c r="D1943" s="61"/>
      <c r="E1943" s="215"/>
      <c r="F1943" s="61"/>
      <c r="G1943" s="61"/>
      <c r="H1943" s="215"/>
    </row>
    <row r="1944" spans="1:8" ht="15.75">
      <c r="A1944" s="61"/>
      <c r="B1944" s="61"/>
      <c r="C1944" s="61"/>
      <c r="D1944" s="61"/>
      <c r="E1944" s="215"/>
      <c r="F1944" s="61"/>
      <c r="G1944" s="61"/>
      <c r="H1944" s="215"/>
    </row>
    <row r="1945" spans="1:8" ht="15.75">
      <c r="A1945" s="61"/>
      <c r="B1945" s="61"/>
      <c r="C1945" s="61"/>
      <c r="D1945" s="61"/>
      <c r="E1945" s="215"/>
      <c r="F1945" s="61"/>
      <c r="G1945" s="61"/>
      <c r="H1945" s="215"/>
    </row>
    <row r="1946" spans="1:8" ht="15.75">
      <c r="A1946" s="61"/>
      <c r="B1946" s="61"/>
      <c r="C1946" s="61"/>
      <c r="D1946" s="61"/>
      <c r="E1946" s="215"/>
      <c r="F1946" s="61"/>
      <c r="G1946" s="61"/>
      <c r="H1946" s="215"/>
    </row>
    <row r="1947" spans="1:8" ht="15.75">
      <c r="A1947" s="61"/>
      <c r="B1947" s="61"/>
      <c r="C1947" s="61"/>
      <c r="D1947" s="61"/>
      <c r="E1947" s="215"/>
      <c r="F1947" s="61"/>
      <c r="G1947" s="61"/>
      <c r="H1947" s="215"/>
    </row>
    <row r="1948" spans="1:8" ht="15.75">
      <c r="A1948" s="61"/>
      <c r="B1948" s="61"/>
      <c r="C1948" s="61"/>
      <c r="D1948" s="61"/>
      <c r="E1948" s="215"/>
      <c r="F1948" s="61"/>
      <c r="G1948" s="61"/>
      <c r="H1948" s="215"/>
    </row>
    <row r="1949" spans="1:8" ht="15.75">
      <c r="A1949" s="61"/>
      <c r="B1949" s="61"/>
      <c r="C1949" s="61"/>
      <c r="D1949" s="61"/>
      <c r="E1949" s="215"/>
      <c r="F1949" s="61"/>
      <c r="G1949" s="61"/>
      <c r="H1949" s="215"/>
    </row>
    <row r="1950" spans="1:8" ht="15.75">
      <c r="A1950" s="61"/>
      <c r="B1950" s="61"/>
      <c r="C1950" s="61"/>
      <c r="D1950" s="61"/>
      <c r="E1950" s="215"/>
      <c r="F1950" s="61"/>
      <c r="G1950" s="61"/>
      <c r="H1950" s="215"/>
    </row>
    <row r="1951" spans="1:8" ht="15.75">
      <c r="A1951" s="61"/>
      <c r="B1951" s="61"/>
      <c r="C1951" s="61"/>
      <c r="D1951" s="61"/>
      <c r="E1951" s="215"/>
      <c r="F1951" s="61"/>
      <c r="G1951" s="61"/>
      <c r="H1951" s="215"/>
    </row>
    <row r="1952" spans="1:8" ht="15.75">
      <c r="A1952" s="61"/>
      <c r="B1952" s="61"/>
      <c r="C1952" s="61"/>
      <c r="D1952" s="61"/>
      <c r="E1952" s="215"/>
      <c r="F1952" s="61"/>
      <c r="G1952" s="61"/>
      <c r="H1952" s="215"/>
    </row>
    <row r="1953" spans="1:8" ht="15.75">
      <c r="A1953" s="61"/>
      <c r="B1953" s="61"/>
      <c r="C1953" s="61"/>
      <c r="D1953" s="61"/>
      <c r="E1953" s="215"/>
      <c r="F1953" s="61"/>
      <c r="G1953" s="61"/>
      <c r="H1953" s="215"/>
    </row>
    <row r="1954" spans="1:8" ht="15.75">
      <c r="A1954" s="61"/>
      <c r="B1954" s="61"/>
      <c r="C1954" s="61"/>
      <c r="D1954" s="61"/>
      <c r="E1954" s="215"/>
      <c r="F1954" s="61"/>
      <c r="G1954" s="61"/>
      <c r="H1954" s="215"/>
    </row>
    <row r="1955" spans="1:8" ht="15.75">
      <c r="A1955" s="61"/>
      <c r="B1955" s="61"/>
      <c r="C1955" s="61"/>
      <c r="D1955" s="61"/>
      <c r="E1955" s="215"/>
      <c r="F1955" s="61"/>
      <c r="G1955" s="61"/>
      <c r="H1955" s="215"/>
    </row>
    <row r="1956" spans="1:8" ht="15.75">
      <c r="A1956" s="61"/>
      <c r="B1956" s="61"/>
      <c r="C1956" s="61"/>
      <c r="D1956" s="61"/>
      <c r="E1956" s="215"/>
      <c r="F1956" s="61"/>
      <c r="G1956" s="61"/>
      <c r="H1956" s="215"/>
    </row>
    <row r="1957" spans="1:8" ht="15.75">
      <c r="A1957" s="61"/>
      <c r="B1957" s="61"/>
      <c r="C1957" s="61"/>
      <c r="D1957" s="61"/>
      <c r="E1957" s="215"/>
      <c r="F1957" s="61"/>
      <c r="G1957" s="61"/>
      <c r="H1957" s="215"/>
    </row>
    <row r="1958" spans="1:8" ht="15.75">
      <c r="A1958" s="61"/>
      <c r="B1958" s="61"/>
      <c r="C1958" s="61"/>
      <c r="D1958" s="61"/>
      <c r="E1958" s="215"/>
      <c r="F1958" s="61"/>
      <c r="G1958" s="61"/>
      <c r="H1958" s="215"/>
    </row>
    <row r="1959" spans="1:8" ht="15.75">
      <c r="A1959" s="61"/>
      <c r="B1959" s="61"/>
      <c r="C1959" s="61"/>
      <c r="D1959" s="61"/>
      <c r="E1959" s="215"/>
      <c r="F1959" s="61"/>
      <c r="G1959" s="61"/>
      <c r="H1959" s="215"/>
    </row>
    <row r="1960" spans="1:8" ht="15.75">
      <c r="A1960" s="61"/>
      <c r="B1960" s="61"/>
      <c r="C1960" s="61"/>
      <c r="D1960" s="61"/>
      <c r="E1960" s="215"/>
      <c r="F1960" s="61"/>
      <c r="G1960" s="61"/>
      <c r="H1960" s="215"/>
    </row>
    <row r="1961" spans="1:8" ht="15.75">
      <c r="A1961" s="61"/>
      <c r="B1961" s="61"/>
      <c r="C1961" s="61"/>
      <c r="D1961" s="61"/>
      <c r="E1961" s="215"/>
      <c r="F1961" s="61"/>
      <c r="G1961" s="61"/>
      <c r="H1961" s="215"/>
    </row>
    <row r="1962" spans="1:8" ht="15.75">
      <c r="A1962" s="61"/>
      <c r="B1962" s="61"/>
      <c r="C1962" s="61"/>
      <c r="D1962" s="61"/>
      <c r="E1962" s="215"/>
      <c r="F1962" s="61"/>
      <c r="G1962" s="61"/>
      <c r="H1962" s="215"/>
    </row>
    <row r="1963" spans="1:8" ht="15.75">
      <c r="A1963" s="61"/>
      <c r="B1963" s="61"/>
      <c r="C1963" s="61"/>
      <c r="D1963" s="61"/>
      <c r="E1963" s="215"/>
      <c r="F1963" s="61"/>
      <c r="G1963" s="61"/>
      <c r="H1963" s="215"/>
    </row>
    <row r="1964" spans="1:8" ht="15.75">
      <c r="A1964" s="61"/>
      <c r="B1964" s="61"/>
      <c r="C1964" s="61"/>
      <c r="D1964" s="61"/>
      <c r="E1964" s="215"/>
      <c r="F1964" s="61"/>
      <c r="G1964" s="61"/>
      <c r="H1964" s="215"/>
    </row>
    <row r="1965" spans="1:8" ht="15.75">
      <c r="A1965" s="61"/>
      <c r="B1965" s="61"/>
      <c r="C1965" s="61"/>
      <c r="D1965" s="61"/>
      <c r="E1965" s="215"/>
      <c r="F1965" s="61"/>
      <c r="G1965" s="61"/>
      <c r="H1965" s="215"/>
    </row>
    <row r="1966" spans="1:8" ht="15.75">
      <c r="A1966" s="61"/>
      <c r="B1966" s="61"/>
      <c r="C1966" s="61"/>
      <c r="D1966" s="61"/>
      <c r="E1966" s="215"/>
      <c r="F1966" s="61"/>
      <c r="G1966" s="61"/>
      <c r="H1966" s="215"/>
    </row>
    <row r="1967" spans="1:8" ht="15.75">
      <c r="A1967" s="61"/>
      <c r="B1967" s="61"/>
      <c r="C1967" s="61"/>
      <c r="D1967" s="61"/>
      <c r="E1967" s="215"/>
      <c r="F1967" s="61"/>
      <c r="G1967" s="61"/>
      <c r="H1967" s="215"/>
    </row>
    <row r="1968" spans="1:8" ht="15.75">
      <c r="A1968" s="61"/>
      <c r="B1968" s="61"/>
      <c r="C1968" s="61"/>
      <c r="D1968" s="61"/>
      <c r="E1968" s="215"/>
      <c r="F1968" s="61"/>
      <c r="G1968" s="61"/>
      <c r="H1968" s="215"/>
    </row>
    <row r="1969" spans="1:8" ht="15.75">
      <c r="A1969" s="61"/>
      <c r="B1969" s="61"/>
      <c r="C1969" s="61"/>
      <c r="D1969" s="61"/>
      <c r="E1969" s="215"/>
      <c r="F1969" s="61"/>
      <c r="G1969" s="61"/>
      <c r="H1969" s="215"/>
    </row>
    <row r="1970" spans="1:8" ht="15.75">
      <c r="A1970" s="61"/>
      <c r="B1970" s="61"/>
      <c r="C1970" s="61"/>
      <c r="D1970" s="61"/>
      <c r="E1970" s="215"/>
      <c r="F1970" s="61"/>
      <c r="G1970" s="61"/>
      <c r="H1970" s="215"/>
    </row>
    <row r="1971" spans="1:8" ht="15.75">
      <c r="A1971" s="61"/>
      <c r="B1971" s="61"/>
      <c r="C1971" s="61"/>
      <c r="D1971" s="61"/>
      <c r="E1971" s="215"/>
      <c r="F1971" s="61"/>
      <c r="G1971" s="61"/>
      <c r="H1971" s="215"/>
    </row>
    <row r="1972" spans="1:8" ht="15.75">
      <c r="A1972" s="61"/>
      <c r="B1972" s="61"/>
      <c r="C1972" s="61"/>
      <c r="D1972" s="61"/>
      <c r="E1972" s="215"/>
      <c r="F1972" s="61"/>
      <c r="G1972" s="61"/>
      <c r="H1972" s="215"/>
    </row>
    <row r="1973" spans="1:8" ht="15.75">
      <c r="A1973" s="61"/>
      <c r="B1973" s="61"/>
      <c r="C1973" s="61"/>
      <c r="D1973" s="61"/>
      <c r="E1973" s="215"/>
      <c r="F1973" s="61"/>
      <c r="G1973" s="61"/>
      <c r="H1973" s="215"/>
    </row>
    <row r="1974" spans="1:8" ht="15.75">
      <c r="A1974" s="61"/>
      <c r="B1974" s="61"/>
      <c r="C1974" s="61"/>
      <c r="D1974" s="61"/>
      <c r="E1974" s="215"/>
      <c r="F1974" s="61"/>
      <c r="G1974" s="61"/>
      <c r="H1974" s="215"/>
    </row>
    <row r="1975" spans="1:8" ht="15.75">
      <c r="A1975" s="61"/>
      <c r="B1975" s="61"/>
      <c r="C1975" s="61"/>
      <c r="D1975" s="61"/>
      <c r="E1975" s="215"/>
      <c r="F1975" s="61"/>
      <c r="G1975" s="61"/>
      <c r="H1975" s="215"/>
    </row>
    <row r="1976" spans="1:8" ht="15.75">
      <c r="A1976" s="61"/>
      <c r="B1976" s="61"/>
      <c r="C1976" s="61"/>
      <c r="D1976" s="61"/>
      <c r="E1976" s="215"/>
      <c r="F1976" s="61"/>
      <c r="G1976" s="61"/>
      <c r="H1976" s="215"/>
    </row>
    <row r="1977" spans="1:8" ht="15.75">
      <c r="A1977" s="61"/>
      <c r="B1977" s="61"/>
      <c r="C1977" s="61"/>
      <c r="D1977" s="61"/>
      <c r="E1977" s="215"/>
      <c r="F1977" s="61"/>
      <c r="G1977" s="61"/>
      <c r="H1977" s="215"/>
    </row>
    <row r="1978" spans="1:8" ht="15.75">
      <c r="A1978" s="61"/>
      <c r="B1978" s="61"/>
      <c r="C1978" s="61"/>
      <c r="D1978" s="61"/>
      <c r="E1978" s="215"/>
      <c r="F1978" s="61"/>
      <c r="G1978" s="61"/>
      <c r="H1978" s="215"/>
    </row>
    <row r="1979" spans="1:8" ht="15.75">
      <c r="A1979" s="61"/>
      <c r="B1979" s="61"/>
      <c r="C1979" s="61"/>
      <c r="D1979" s="61"/>
      <c r="E1979" s="215"/>
      <c r="F1979" s="61"/>
      <c r="G1979" s="61"/>
      <c r="H1979" s="215"/>
    </row>
    <row r="1980" spans="1:8" ht="15.75">
      <c r="A1980" s="61"/>
      <c r="B1980" s="61"/>
      <c r="C1980" s="61"/>
      <c r="D1980" s="61"/>
      <c r="E1980" s="215"/>
      <c r="F1980" s="61"/>
      <c r="G1980" s="61"/>
      <c r="H1980" s="215"/>
    </row>
    <row r="1981" spans="1:8" ht="15.75">
      <c r="A1981" s="61"/>
      <c r="B1981" s="61"/>
      <c r="C1981" s="61"/>
      <c r="D1981" s="61"/>
      <c r="E1981" s="215"/>
      <c r="F1981" s="61"/>
      <c r="G1981" s="61"/>
      <c r="H1981" s="215"/>
    </row>
    <row r="1982" spans="1:8" ht="15.75">
      <c r="A1982" s="61"/>
      <c r="B1982" s="61"/>
      <c r="C1982" s="61"/>
      <c r="D1982" s="61"/>
      <c r="E1982" s="215"/>
      <c r="F1982" s="61"/>
      <c r="G1982" s="61"/>
      <c r="H1982" s="215"/>
    </row>
    <row r="1983" spans="1:8" ht="15.75">
      <c r="A1983" s="61"/>
      <c r="B1983" s="61"/>
      <c r="C1983" s="61"/>
      <c r="D1983" s="61"/>
      <c r="E1983" s="215"/>
      <c r="F1983" s="61"/>
      <c r="G1983" s="61"/>
      <c r="H1983" s="215"/>
    </row>
    <row r="1984" spans="1:8" ht="15.75">
      <c r="A1984" s="61"/>
      <c r="B1984" s="61"/>
      <c r="C1984" s="61"/>
      <c r="D1984" s="61"/>
      <c r="E1984" s="215"/>
      <c r="F1984" s="61"/>
      <c r="G1984" s="61"/>
      <c r="H1984" s="215"/>
    </row>
    <row r="1985" spans="1:8" ht="15.75">
      <c r="A1985" s="61"/>
      <c r="B1985" s="61"/>
      <c r="C1985" s="61"/>
      <c r="D1985" s="61"/>
      <c r="E1985" s="215"/>
      <c r="F1985" s="61"/>
      <c r="G1985" s="61"/>
      <c r="H1985" s="215"/>
    </row>
    <row r="1986" spans="1:8" ht="15.75">
      <c r="A1986" s="61"/>
      <c r="B1986" s="61"/>
      <c r="C1986" s="61"/>
      <c r="D1986" s="61"/>
      <c r="E1986" s="215"/>
      <c r="F1986" s="61"/>
      <c r="G1986" s="61"/>
      <c r="H1986" s="215"/>
    </row>
    <row r="1987" spans="1:8" ht="15.75">
      <c r="A1987" s="61"/>
      <c r="B1987" s="61"/>
      <c r="C1987" s="61"/>
      <c r="D1987" s="61"/>
      <c r="E1987" s="215"/>
      <c r="F1987" s="61"/>
      <c r="G1987" s="61"/>
      <c r="H1987" s="215"/>
    </row>
    <row r="1988" spans="1:8" ht="15.75">
      <c r="A1988" s="61"/>
      <c r="B1988" s="61"/>
      <c r="C1988" s="61"/>
      <c r="D1988" s="61"/>
      <c r="E1988" s="215"/>
      <c r="F1988" s="61"/>
      <c r="G1988" s="61"/>
      <c r="H1988" s="215"/>
    </row>
    <row r="1989" spans="1:8" ht="15.75">
      <c r="A1989" s="61"/>
      <c r="B1989" s="61"/>
      <c r="C1989" s="61"/>
      <c r="D1989" s="61"/>
      <c r="E1989" s="215"/>
      <c r="F1989" s="61"/>
      <c r="G1989" s="61"/>
      <c r="H1989" s="215"/>
    </row>
    <row r="1990" spans="1:8" ht="15.75">
      <c r="A1990" s="61"/>
      <c r="B1990" s="61"/>
      <c r="C1990" s="61"/>
      <c r="D1990" s="61"/>
      <c r="E1990" s="215"/>
      <c r="F1990" s="61"/>
      <c r="G1990" s="61"/>
      <c r="H1990" s="215"/>
    </row>
    <row r="1991" spans="1:8" ht="15.75">
      <c r="A1991" s="61"/>
      <c r="B1991" s="61"/>
      <c r="C1991" s="61"/>
      <c r="D1991" s="61"/>
      <c r="E1991" s="215"/>
      <c r="F1991" s="61"/>
      <c r="G1991" s="61"/>
      <c r="H1991" s="215"/>
    </row>
    <row r="1992" spans="1:8" ht="15.75">
      <c r="A1992" s="61"/>
      <c r="B1992" s="61"/>
      <c r="C1992" s="61"/>
      <c r="D1992" s="61"/>
      <c r="E1992" s="215"/>
      <c r="F1992" s="61"/>
      <c r="G1992" s="61"/>
      <c r="H1992" s="215"/>
    </row>
    <row r="1993" spans="1:8" ht="15.75">
      <c r="A1993" s="61"/>
      <c r="B1993" s="61"/>
      <c r="C1993" s="61"/>
      <c r="D1993" s="61"/>
      <c r="E1993" s="215"/>
      <c r="F1993" s="61"/>
      <c r="G1993" s="61"/>
      <c r="H1993" s="215"/>
    </row>
    <row r="1994" spans="1:8" ht="15.75">
      <c r="A1994" s="61"/>
      <c r="B1994" s="61"/>
      <c r="C1994" s="61"/>
      <c r="D1994" s="61"/>
      <c r="E1994" s="215"/>
      <c r="F1994" s="61"/>
      <c r="G1994" s="61"/>
      <c r="H1994" s="215"/>
    </row>
    <row r="1995" spans="1:8" ht="15.75">
      <c r="A1995" s="61"/>
      <c r="B1995" s="61"/>
      <c r="C1995" s="61"/>
      <c r="D1995" s="61"/>
      <c r="E1995" s="215"/>
      <c r="F1995" s="61"/>
      <c r="G1995" s="61"/>
      <c r="H1995" s="215"/>
    </row>
    <row r="1996" spans="1:8" ht="15.75">
      <c r="A1996" s="61"/>
      <c r="B1996" s="61"/>
      <c r="C1996" s="61"/>
      <c r="D1996" s="61"/>
      <c r="E1996" s="215"/>
      <c r="F1996" s="61"/>
      <c r="G1996" s="61"/>
      <c r="H1996" s="215"/>
    </row>
    <row r="1997" spans="1:8" ht="15.75">
      <c r="A1997" s="61"/>
      <c r="B1997" s="61"/>
      <c r="C1997" s="61"/>
      <c r="D1997" s="61"/>
      <c r="E1997" s="215"/>
      <c r="F1997" s="61"/>
      <c r="G1997" s="61"/>
      <c r="H1997" s="215"/>
    </row>
    <row r="1998" spans="1:8" ht="15.75">
      <c r="A1998" s="61"/>
      <c r="B1998" s="61"/>
      <c r="C1998" s="61"/>
      <c r="D1998" s="61"/>
      <c r="E1998" s="215"/>
      <c r="F1998" s="61"/>
      <c r="G1998" s="61"/>
      <c r="H1998" s="215"/>
    </row>
    <row r="1999" spans="1:8" ht="15.75">
      <c r="A1999" s="61"/>
      <c r="B1999" s="61"/>
      <c r="C1999" s="61"/>
      <c r="D1999" s="61"/>
      <c r="E1999" s="215"/>
      <c r="F1999" s="61"/>
      <c r="G1999" s="61"/>
      <c r="H1999" s="215"/>
    </row>
    <row r="2000" spans="1:8" ht="15.75">
      <c r="A2000" s="61"/>
      <c r="B2000" s="61"/>
      <c r="C2000" s="61"/>
      <c r="D2000" s="61"/>
      <c r="E2000" s="215"/>
      <c r="F2000" s="61"/>
      <c r="G2000" s="61"/>
      <c r="H2000" s="215"/>
    </row>
    <row r="2001" spans="1:8" ht="15.75">
      <c r="A2001" s="61"/>
      <c r="B2001" s="61"/>
      <c r="C2001" s="61"/>
      <c r="D2001" s="61"/>
      <c r="E2001" s="215"/>
      <c r="F2001" s="61"/>
      <c r="G2001" s="61"/>
      <c r="H2001" s="215"/>
    </row>
    <row r="2002" spans="1:8" ht="15.75">
      <c r="A2002" s="61"/>
      <c r="B2002" s="61"/>
      <c r="C2002" s="61"/>
      <c r="D2002" s="61"/>
      <c r="E2002" s="215"/>
      <c r="F2002" s="61"/>
      <c r="G2002" s="61"/>
      <c r="H2002" s="215"/>
    </row>
    <row r="2003" spans="1:8" ht="15.75">
      <c r="A2003" s="61"/>
      <c r="B2003" s="61"/>
      <c r="C2003" s="61"/>
      <c r="D2003" s="61"/>
      <c r="E2003" s="215"/>
      <c r="F2003" s="61"/>
      <c r="G2003" s="61"/>
      <c r="H2003" s="215"/>
    </row>
    <row r="2004" spans="1:8" ht="15.75">
      <c r="A2004" s="61"/>
      <c r="B2004" s="61"/>
      <c r="C2004" s="61"/>
      <c r="D2004" s="61"/>
      <c r="E2004" s="215"/>
      <c r="F2004" s="61"/>
      <c r="G2004" s="61"/>
      <c r="H2004" s="215"/>
    </row>
    <row r="2005" spans="1:8" ht="15.75">
      <c r="A2005" s="61"/>
      <c r="B2005" s="61"/>
      <c r="C2005" s="61"/>
      <c r="D2005" s="61"/>
      <c r="E2005" s="215"/>
      <c r="F2005" s="61"/>
      <c r="G2005" s="61"/>
      <c r="H2005" s="215"/>
    </row>
    <row r="2006" spans="1:8" ht="15.75">
      <c r="A2006" s="61"/>
      <c r="B2006" s="61"/>
      <c r="C2006" s="61"/>
      <c r="D2006" s="61"/>
      <c r="E2006" s="215"/>
      <c r="F2006" s="61"/>
      <c r="G2006" s="61"/>
      <c r="H2006" s="215"/>
    </row>
    <row r="2007" spans="1:8" ht="15.75">
      <c r="A2007" s="61"/>
      <c r="B2007" s="61"/>
      <c r="C2007" s="61"/>
      <c r="D2007" s="61"/>
      <c r="E2007" s="215"/>
      <c r="F2007" s="61"/>
      <c r="G2007" s="61"/>
      <c r="H2007" s="215"/>
    </row>
    <row r="2008" spans="1:8" ht="15.75">
      <c r="A2008" s="61"/>
      <c r="B2008" s="61"/>
      <c r="C2008" s="61"/>
      <c r="D2008" s="61"/>
      <c r="E2008" s="215"/>
      <c r="F2008" s="61"/>
      <c r="G2008" s="61"/>
      <c r="H2008" s="215"/>
    </row>
    <row r="2009" spans="1:8" ht="15.75">
      <c r="A2009" s="61"/>
      <c r="B2009" s="61"/>
      <c r="C2009" s="61"/>
      <c r="D2009" s="61"/>
      <c r="E2009" s="215"/>
      <c r="F2009" s="61"/>
      <c r="G2009" s="61"/>
      <c r="H2009" s="215"/>
    </row>
    <row r="2010" spans="1:8" ht="15.75">
      <c r="A2010" s="61"/>
      <c r="B2010" s="61"/>
      <c r="C2010" s="61"/>
      <c r="D2010" s="61"/>
      <c r="E2010" s="215"/>
      <c r="F2010" s="61"/>
      <c r="G2010" s="61"/>
      <c r="H2010" s="215"/>
    </row>
    <row r="2011" spans="1:8" ht="15.75">
      <c r="A2011" s="61"/>
      <c r="B2011" s="61"/>
      <c r="C2011" s="61"/>
      <c r="D2011" s="61"/>
      <c r="E2011" s="215"/>
      <c r="F2011" s="61"/>
      <c r="G2011" s="61"/>
      <c r="H2011" s="215"/>
    </row>
    <row r="2012" spans="1:8" ht="15.75">
      <c r="A2012" s="61"/>
      <c r="B2012" s="61"/>
      <c r="C2012" s="61"/>
      <c r="D2012" s="61"/>
      <c r="E2012" s="215"/>
      <c r="F2012" s="61"/>
      <c r="G2012" s="61"/>
      <c r="H2012" s="215"/>
    </row>
    <row r="2013" spans="1:8" ht="15.75">
      <c r="A2013" s="61"/>
      <c r="B2013" s="61"/>
      <c r="C2013" s="61"/>
      <c r="D2013" s="61"/>
      <c r="E2013" s="215"/>
      <c r="F2013" s="61"/>
      <c r="G2013" s="61"/>
      <c r="H2013" s="215"/>
    </row>
    <row r="2014" spans="1:8" ht="15.75">
      <c r="A2014" s="61"/>
      <c r="B2014" s="61"/>
      <c r="C2014" s="61"/>
      <c r="D2014" s="61"/>
      <c r="E2014" s="215"/>
      <c r="F2014" s="61"/>
      <c r="G2014" s="61"/>
      <c r="H2014" s="215"/>
    </row>
    <row r="2015" spans="1:8" ht="15.75">
      <c r="A2015" s="61"/>
      <c r="B2015" s="61"/>
      <c r="C2015" s="61"/>
      <c r="D2015" s="61"/>
      <c r="E2015" s="215"/>
      <c r="F2015" s="61"/>
      <c r="G2015" s="61"/>
      <c r="H2015" s="215"/>
    </row>
    <row r="2016" spans="1:8" ht="15.75">
      <c r="A2016" s="61"/>
      <c r="B2016" s="61"/>
      <c r="C2016" s="61"/>
      <c r="D2016" s="61"/>
      <c r="E2016" s="215"/>
      <c r="F2016" s="61"/>
      <c r="G2016" s="61"/>
      <c r="H2016" s="215"/>
    </row>
    <row r="2017" spans="1:8" ht="15.75">
      <c r="A2017" s="61"/>
      <c r="B2017" s="61"/>
      <c r="C2017" s="61"/>
      <c r="D2017" s="61"/>
      <c r="E2017" s="215"/>
      <c r="F2017" s="61"/>
      <c r="G2017" s="61"/>
      <c r="H2017" s="215"/>
    </row>
    <row r="2018" spans="1:8" ht="15.75">
      <c r="A2018" s="61"/>
      <c r="B2018" s="61"/>
      <c r="C2018" s="61"/>
      <c r="D2018" s="61"/>
      <c r="E2018" s="215"/>
      <c r="F2018" s="61"/>
      <c r="G2018" s="61"/>
      <c r="H2018" s="215"/>
    </row>
    <row r="2019" spans="1:8" ht="15.75">
      <c r="A2019" s="61"/>
      <c r="B2019" s="61"/>
      <c r="C2019" s="61"/>
      <c r="D2019" s="61"/>
      <c r="E2019" s="215"/>
      <c r="F2019" s="61"/>
      <c r="G2019" s="61"/>
      <c r="H2019" s="215"/>
    </row>
    <row r="2020" spans="1:8" ht="15.75">
      <c r="A2020" s="61"/>
      <c r="B2020" s="61"/>
      <c r="C2020" s="61"/>
      <c r="D2020" s="61"/>
      <c r="E2020" s="215"/>
      <c r="F2020" s="61"/>
      <c r="G2020" s="61"/>
      <c r="H2020" s="215"/>
    </row>
    <row r="2021" spans="1:8" ht="15.75">
      <c r="A2021" s="61"/>
      <c r="B2021" s="61"/>
      <c r="C2021" s="61"/>
      <c r="D2021" s="61"/>
      <c r="E2021" s="215"/>
      <c r="F2021" s="61"/>
      <c r="G2021" s="61"/>
      <c r="H2021" s="215"/>
    </row>
    <row r="2022" spans="1:8" ht="15.75">
      <c r="A2022" s="61"/>
      <c r="B2022" s="61"/>
      <c r="C2022" s="61"/>
      <c r="D2022" s="61"/>
      <c r="E2022" s="215"/>
      <c r="F2022" s="61"/>
      <c r="G2022" s="61"/>
      <c r="H2022" s="215"/>
    </row>
    <row r="2023" spans="1:8" ht="15.75">
      <c r="A2023" s="61"/>
      <c r="B2023" s="61"/>
      <c r="C2023" s="61"/>
      <c r="D2023" s="61"/>
      <c r="E2023" s="215"/>
      <c r="F2023" s="61"/>
      <c r="G2023" s="61"/>
      <c r="H2023" s="215"/>
    </row>
    <row r="2024" spans="1:8" ht="15.75">
      <c r="A2024" s="61"/>
      <c r="B2024" s="61"/>
      <c r="C2024" s="61"/>
      <c r="D2024" s="61"/>
      <c r="E2024" s="215"/>
      <c r="F2024" s="61"/>
      <c r="G2024" s="61"/>
      <c r="H2024" s="215"/>
    </row>
    <row r="2025" spans="1:8" ht="15.75">
      <c r="A2025" s="61"/>
      <c r="B2025" s="61"/>
      <c r="C2025" s="61"/>
      <c r="D2025" s="61"/>
      <c r="E2025" s="215"/>
      <c r="F2025" s="61"/>
      <c r="G2025" s="61"/>
      <c r="H2025" s="215"/>
    </row>
    <row r="2026" spans="1:8" ht="15.75">
      <c r="A2026" s="61"/>
      <c r="B2026" s="61"/>
      <c r="C2026" s="61"/>
      <c r="D2026" s="61"/>
      <c r="E2026" s="215"/>
      <c r="F2026" s="61"/>
      <c r="G2026" s="61"/>
      <c r="H2026" s="215"/>
    </row>
    <row r="2027" spans="1:8" ht="15.75">
      <c r="A2027" s="61"/>
      <c r="B2027" s="61"/>
      <c r="C2027" s="61"/>
      <c r="D2027" s="61"/>
      <c r="E2027" s="215"/>
      <c r="F2027" s="61"/>
      <c r="G2027" s="61"/>
      <c r="H2027" s="215"/>
    </row>
    <row r="2028" spans="1:8" ht="15.75">
      <c r="A2028" s="61"/>
      <c r="B2028" s="61"/>
      <c r="C2028" s="61"/>
      <c r="D2028" s="61"/>
      <c r="E2028" s="215"/>
      <c r="F2028" s="61"/>
      <c r="G2028" s="61"/>
      <c r="H2028" s="215"/>
    </row>
    <row r="2029" spans="1:8" ht="15.75">
      <c r="A2029" s="61"/>
      <c r="B2029" s="61"/>
      <c r="C2029" s="61"/>
      <c r="D2029" s="61"/>
      <c r="E2029" s="215"/>
      <c r="F2029" s="61"/>
      <c r="G2029" s="61"/>
      <c r="H2029" s="215"/>
    </row>
    <row r="2030" spans="1:8" ht="15.75">
      <c r="A2030" s="61"/>
      <c r="B2030" s="61"/>
      <c r="C2030" s="61"/>
      <c r="D2030" s="61"/>
      <c r="E2030" s="215"/>
      <c r="F2030" s="61"/>
      <c r="G2030" s="61"/>
      <c r="H2030" s="215"/>
    </row>
    <row r="2031" spans="1:8" ht="15.75">
      <c r="A2031" s="61"/>
      <c r="B2031" s="61"/>
      <c r="C2031" s="61"/>
      <c r="D2031" s="61"/>
      <c r="E2031" s="215"/>
      <c r="F2031" s="61"/>
      <c r="G2031" s="61"/>
      <c r="H2031" s="215"/>
    </row>
    <row r="2032" spans="1:8" ht="15.75">
      <c r="A2032" s="61"/>
      <c r="B2032" s="61"/>
      <c r="C2032" s="61"/>
      <c r="D2032" s="61"/>
      <c r="E2032" s="215"/>
      <c r="F2032" s="61"/>
      <c r="G2032" s="61"/>
      <c r="H2032" s="215"/>
    </row>
    <row r="2033" spans="1:8" ht="15.75">
      <c r="A2033" s="61"/>
      <c r="B2033" s="61"/>
      <c r="C2033" s="61"/>
      <c r="D2033" s="61"/>
      <c r="E2033" s="215"/>
      <c r="F2033" s="61"/>
      <c r="G2033" s="61"/>
      <c r="H2033" s="215"/>
    </row>
    <row r="2034" spans="1:8" ht="15.75">
      <c r="A2034" s="61"/>
      <c r="B2034" s="61"/>
      <c r="C2034" s="61"/>
      <c r="D2034" s="61"/>
      <c r="E2034" s="215"/>
      <c r="F2034" s="61"/>
      <c r="G2034" s="61"/>
      <c r="H2034" s="215"/>
    </row>
    <row r="2035" spans="1:8" ht="15.75">
      <c r="A2035" s="61"/>
      <c r="B2035" s="61"/>
      <c r="C2035" s="61"/>
      <c r="D2035" s="61"/>
      <c r="E2035" s="215"/>
      <c r="F2035" s="61"/>
      <c r="G2035" s="61"/>
      <c r="H2035" s="215"/>
    </row>
    <row r="2036" spans="1:8" ht="15.75">
      <c r="A2036" s="61"/>
      <c r="B2036" s="61"/>
      <c r="C2036" s="61"/>
      <c r="D2036" s="61"/>
      <c r="E2036" s="215"/>
      <c r="F2036" s="61"/>
      <c r="G2036" s="61"/>
      <c r="H2036" s="215"/>
    </row>
    <row r="2037" spans="1:8" ht="15.75">
      <c r="A2037" s="61"/>
      <c r="B2037" s="61"/>
      <c r="C2037" s="61"/>
      <c r="D2037" s="61"/>
      <c r="E2037" s="215"/>
      <c r="F2037" s="61"/>
      <c r="G2037" s="61"/>
      <c r="H2037" s="215"/>
    </row>
    <row r="2038" spans="1:8" ht="15.75">
      <c r="A2038" s="61"/>
      <c r="B2038" s="61"/>
      <c r="C2038" s="61"/>
      <c r="D2038" s="61"/>
      <c r="E2038" s="215"/>
      <c r="F2038" s="61"/>
      <c r="G2038" s="61"/>
      <c r="H2038" s="215"/>
    </row>
    <row r="2039" spans="1:8" ht="15.75">
      <c r="A2039" s="61"/>
      <c r="B2039" s="61"/>
      <c r="C2039" s="61"/>
      <c r="D2039" s="61"/>
      <c r="E2039" s="215"/>
      <c r="F2039" s="61"/>
      <c r="G2039" s="61"/>
      <c r="H2039" s="215"/>
    </row>
    <row r="2040" spans="1:8" ht="15.75">
      <c r="A2040" s="61"/>
      <c r="B2040" s="61"/>
      <c r="C2040" s="61"/>
      <c r="D2040" s="61"/>
      <c r="E2040" s="215"/>
      <c r="F2040" s="61"/>
      <c r="G2040" s="61"/>
      <c r="H2040" s="215"/>
    </row>
    <row r="2041" spans="1:8" ht="15.75">
      <c r="A2041" s="61"/>
      <c r="B2041" s="61"/>
      <c r="C2041" s="61"/>
      <c r="D2041" s="61"/>
      <c r="E2041" s="215"/>
      <c r="F2041" s="61"/>
      <c r="G2041" s="61"/>
      <c r="H2041" s="215"/>
    </row>
    <row r="2042" spans="1:8" ht="15.75">
      <c r="A2042" s="61"/>
      <c r="B2042" s="61"/>
      <c r="C2042" s="61"/>
      <c r="D2042" s="61"/>
      <c r="E2042" s="215"/>
      <c r="F2042" s="61"/>
      <c r="G2042" s="61"/>
      <c r="H2042" s="215"/>
    </row>
    <row r="2043" spans="1:8" ht="15.75">
      <c r="A2043" s="61"/>
      <c r="B2043" s="61"/>
      <c r="C2043" s="61"/>
      <c r="D2043" s="61"/>
      <c r="E2043" s="215"/>
      <c r="F2043" s="61"/>
      <c r="G2043" s="61"/>
      <c r="H2043" s="215"/>
    </row>
    <row r="2044" spans="1:8" ht="15.75">
      <c r="A2044" s="61"/>
      <c r="B2044" s="61"/>
      <c r="C2044" s="61"/>
      <c r="D2044" s="61"/>
      <c r="E2044" s="215"/>
      <c r="F2044" s="61"/>
      <c r="G2044" s="61"/>
      <c r="H2044" s="215"/>
    </row>
    <row r="2045" spans="1:8" ht="15.75">
      <c r="A2045" s="61"/>
      <c r="B2045" s="61"/>
      <c r="C2045" s="61"/>
      <c r="D2045" s="61"/>
      <c r="E2045" s="215"/>
      <c r="F2045" s="61"/>
      <c r="G2045" s="61"/>
      <c r="H2045" s="215"/>
    </row>
    <row r="2046" spans="1:8" ht="15.75">
      <c r="A2046" s="61"/>
      <c r="B2046" s="61"/>
      <c r="C2046" s="61"/>
      <c r="D2046" s="61"/>
      <c r="E2046" s="215"/>
      <c r="F2046" s="61"/>
      <c r="G2046" s="61"/>
      <c r="H2046" s="215"/>
    </row>
    <row r="2047" spans="1:8" ht="15.75">
      <c r="A2047" s="61"/>
      <c r="B2047" s="61"/>
      <c r="C2047" s="61"/>
      <c r="D2047" s="61"/>
      <c r="E2047" s="215"/>
      <c r="F2047" s="61"/>
      <c r="G2047" s="61"/>
      <c r="H2047" s="215"/>
    </row>
    <row r="2048" spans="1:8" ht="15.75">
      <c r="A2048" s="61"/>
      <c r="B2048" s="61"/>
      <c r="C2048" s="61"/>
      <c r="D2048" s="61"/>
      <c r="E2048" s="215"/>
      <c r="F2048" s="61"/>
      <c r="G2048" s="61"/>
      <c r="H2048" s="215"/>
    </row>
    <row r="2049" spans="1:8" ht="15.75">
      <c r="A2049" s="61"/>
      <c r="B2049" s="61"/>
      <c r="C2049" s="61"/>
      <c r="D2049" s="61"/>
      <c r="E2049" s="215"/>
      <c r="F2049" s="61"/>
      <c r="G2049" s="61"/>
      <c r="H2049" s="215"/>
    </row>
    <row r="2050" spans="1:8" ht="15.75">
      <c r="A2050" s="61"/>
      <c r="B2050" s="61"/>
      <c r="C2050" s="61"/>
      <c r="D2050" s="61"/>
      <c r="E2050" s="215"/>
      <c r="F2050" s="61"/>
      <c r="G2050" s="61"/>
      <c r="H2050" s="215"/>
    </row>
    <row r="2051" spans="1:8" ht="15.75">
      <c r="A2051" s="61"/>
      <c r="B2051" s="61"/>
      <c r="C2051" s="61"/>
      <c r="D2051" s="61"/>
      <c r="E2051" s="215"/>
      <c r="F2051" s="61"/>
      <c r="G2051" s="61"/>
      <c r="H2051" s="215"/>
    </row>
    <row r="2052" spans="1:8" ht="15.75">
      <c r="A2052" s="61"/>
      <c r="B2052" s="61"/>
      <c r="C2052" s="61"/>
      <c r="D2052" s="61"/>
      <c r="E2052" s="215"/>
      <c r="F2052" s="61"/>
      <c r="G2052" s="61"/>
      <c r="H2052" s="215"/>
    </row>
    <row r="2053" spans="1:8" ht="15.75">
      <c r="A2053" s="61"/>
      <c r="B2053" s="61"/>
      <c r="C2053" s="61"/>
      <c r="D2053" s="61"/>
      <c r="E2053" s="215"/>
      <c r="F2053" s="61"/>
      <c r="G2053" s="61"/>
      <c r="H2053" s="215"/>
    </row>
    <row r="2054" spans="1:8" ht="15.75">
      <c r="A2054" s="61"/>
      <c r="B2054" s="61"/>
      <c r="C2054" s="61"/>
      <c r="D2054" s="61"/>
      <c r="E2054" s="215"/>
      <c r="F2054" s="61"/>
      <c r="G2054" s="61"/>
      <c r="H2054" s="215"/>
    </row>
    <row r="2055" spans="1:8" ht="15.75">
      <c r="A2055" s="61"/>
      <c r="B2055" s="61"/>
      <c r="C2055" s="61"/>
      <c r="D2055" s="61"/>
      <c r="E2055" s="215"/>
      <c r="F2055" s="61"/>
      <c r="G2055" s="61"/>
      <c r="H2055" s="215"/>
    </row>
    <row r="2056" spans="1:8" ht="15.75">
      <c r="A2056" s="61"/>
      <c r="B2056" s="61"/>
      <c r="C2056" s="61"/>
      <c r="D2056" s="61"/>
      <c r="E2056" s="215"/>
      <c r="F2056" s="61"/>
      <c r="G2056" s="61"/>
      <c r="H2056" s="215"/>
    </row>
    <row r="2057" spans="1:8" ht="15.75">
      <c r="A2057" s="61"/>
      <c r="B2057" s="61"/>
      <c r="C2057" s="61"/>
      <c r="D2057" s="61"/>
      <c r="E2057" s="215"/>
      <c r="F2057" s="61"/>
      <c r="G2057" s="61"/>
      <c r="H2057" s="215"/>
    </row>
    <row r="2058" spans="1:8" ht="15.75">
      <c r="A2058" s="61"/>
      <c r="B2058" s="61"/>
      <c r="C2058" s="61"/>
      <c r="D2058" s="61"/>
      <c r="E2058" s="215"/>
      <c r="F2058" s="61"/>
      <c r="G2058" s="61"/>
      <c r="H2058" s="215"/>
    </row>
    <row r="2059" spans="1:8" ht="15.75">
      <c r="A2059" s="61"/>
      <c r="B2059" s="61"/>
      <c r="C2059" s="61"/>
      <c r="D2059" s="61"/>
      <c r="E2059" s="215"/>
      <c r="F2059" s="61"/>
      <c r="G2059" s="61"/>
      <c r="H2059" s="215"/>
    </row>
    <row r="2060" spans="1:8" ht="15.75">
      <c r="A2060" s="61"/>
      <c r="B2060" s="61"/>
      <c r="C2060" s="61"/>
      <c r="D2060" s="61"/>
      <c r="E2060" s="215"/>
      <c r="F2060" s="61"/>
      <c r="G2060" s="61"/>
      <c r="H2060" s="215"/>
    </row>
    <row r="2061" spans="1:8" ht="15.75">
      <c r="A2061" s="61"/>
      <c r="B2061" s="61"/>
      <c r="C2061" s="61"/>
      <c r="D2061" s="61"/>
      <c r="E2061" s="215"/>
      <c r="F2061" s="61"/>
      <c r="G2061" s="61"/>
      <c r="H2061" s="215"/>
    </row>
    <row r="2062" spans="1:8" ht="15.75">
      <c r="A2062" s="61"/>
      <c r="B2062" s="61"/>
      <c r="C2062" s="61"/>
      <c r="D2062" s="61"/>
      <c r="E2062" s="215"/>
      <c r="F2062" s="61"/>
      <c r="G2062" s="61"/>
      <c r="H2062" s="215"/>
    </row>
    <row r="2063" spans="1:8" ht="15.75">
      <c r="A2063" s="61"/>
      <c r="B2063" s="61"/>
      <c r="C2063" s="61"/>
      <c r="D2063" s="61"/>
      <c r="E2063" s="215"/>
      <c r="F2063" s="61"/>
      <c r="G2063" s="61"/>
      <c r="H2063" s="215"/>
    </row>
    <row r="2064" spans="1:8" ht="15.75">
      <c r="A2064" s="61"/>
      <c r="B2064" s="61"/>
      <c r="C2064" s="61"/>
      <c r="D2064" s="61"/>
      <c r="E2064" s="215"/>
      <c r="F2064" s="61"/>
      <c r="G2064" s="61"/>
      <c r="H2064" s="215"/>
    </row>
    <row r="2065" spans="1:8" ht="15.75">
      <c r="A2065" s="61"/>
      <c r="B2065" s="61"/>
      <c r="C2065" s="61"/>
      <c r="D2065" s="61"/>
      <c r="E2065" s="215"/>
      <c r="F2065" s="61"/>
      <c r="G2065" s="61"/>
      <c r="H2065" s="215"/>
    </row>
    <row r="2066" spans="1:8" ht="15.75">
      <c r="A2066" s="61"/>
      <c r="B2066" s="61"/>
      <c r="C2066" s="61"/>
      <c r="D2066" s="61"/>
      <c r="E2066" s="215"/>
      <c r="F2066" s="61"/>
      <c r="G2066" s="61"/>
      <c r="H2066" s="215"/>
    </row>
    <row r="2067" spans="1:8" ht="15.75">
      <c r="A2067" s="61"/>
      <c r="B2067" s="61"/>
      <c r="C2067" s="61"/>
      <c r="D2067" s="61"/>
      <c r="E2067" s="215"/>
      <c r="F2067" s="61"/>
      <c r="G2067" s="61"/>
      <c r="H2067" s="215"/>
    </row>
    <row r="2068" spans="1:8" ht="15.75">
      <c r="A2068" s="61"/>
      <c r="B2068" s="61"/>
      <c r="C2068" s="61"/>
      <c r="D2068" s="61"/>
      <c r="E2068" s="215"/>
      <c r="F2068" s="61"/>
      <c r="G2068" s="61"/>
      <c r="H2068" s="215"/>
    </row>
    <row r="2069" spans="1:8" ht="15.75">
      <c r="A2069" s="61"/>
      <c r="B2069" s="61"/>
      <c r="C2069" s="61"/>
      <c r="D2069" s="61"/>
      <c r="E2069" s="215"/>
      <c r="F2069" s="61"/>
      <c r="G2069" s="61"/>
      <c r="H2069" s="215"/>
    </row>
    <row r="2070" spans="1:8" ht="15.75">
      <c r="A2070" s="61"/>
      <c r="B2070" s="61"/>
      <c r="C2070" s="61"/>
      <c r="D2070" s="61"/>
      <c r="E2070" s="215"/>
      <c r="F2070" s="61"/>
      <c r="G2070" s="61"/>
      <c r="H2070" s="215"/>
    </row>
    <row r="2071" spans="1:8" ht="15.75">
      <c r="A2071" s="61"/>
      <c r="B2071" s="61"/>
      <c r="C2071" s="61"/>
      <c r="D2071" s="61"/>
      <c r="E2071" s="215"/>
      <c r="F2071" s="61"/>
      <c r="G2071" s="61"/>
      <c r="H2071" s="215"/>
    </row>
    <row r="2072" spans="1:8" ht="15.75">
      <c r="A2072" s="61"/>
      <c r="B2072" s="61"/>
      <c r="C2072" s="61"/>
      <c r="D2072" s="61"/>
      <c r="E2072" s="215"/>
      <c r="F2072" s="61"/>
      <c r="G2072" s="61"/>
      <c r="H2072" s="215"/>
    </row>
    <row r="2073" spans="1:8" ht="15.75">
      <c r="A2073" s="61"/>
      <c r="B2073" s="61"/>
      <c r="C2073" s="61"/>
      <c r="D2073" s="61"/>
      <c r="E2073" s="215"/>
      <c r="F2073" s="61"/>
      <c r="G2073" s="61"/>
      <c r="H2073" s="215"/>
    </row>
    <row r="2074" spans="1:8" ht="15.75">
      <c r="A2074" s="61"/>
      <c r="B2074" s="61"/>
      <c r="C2074" s="61"/>
      <c r="D2074" s="61"/>
      <c r="E2074" s="215"/>
      <c r="F2074" s="61"/>
      <c r="G2074" s="61"/>
      <c r="H2074" s="215"/>
    </row>
    <row r="2075" spans="1:8" ht="15.75">
      <c r="A2075" s="61"/>
      <c r="B2075" s="61"/>
      <c r="C2075" s="61"/>
      <c r="D2075" s="61"/>
      <c r="E2075" s="215"/>
      <c r="F2075" s="61"/>
      <c r="G2075" s="61"/>
      <c r="H2075" s="215"/>
    </row>
    <row r="2076" spans="1:8" ht="15.75">
      <c r="A2076" s="61"/>
      <c r="B2076" s="61"/>
      <c r="C2076" s="61"/>
      <c r="D2076" s="61"/>
      <c r="E2076" s="215"/>
      <c r="F2076" s="61"/>
      <c r="G2076" s="61"/>
      <c r="H2076" s="215"/>
    </row>
    <row r="2077" spans="1:8" ht="15.75">
      <c r="A2077" s="61"/>
      <c r="B2077" s="61"/>
      <c r="C2077" s="61"/>
      <c r="D2077" s="61"/>
      <c r="E2077" s="215"/>
      <c r="F2077" s="61"/>
      <c r="G2077" s="61"/>
      <c r="H2077" s="215"/>
    </row>
    <row r="2078" spans="1:8" ht="15.75">
      <c r="A2078" s="61"/>
      <c r="B2078" s="61"/>
      <c r="C2078" s="61"/>
      <c r="D2078" s="61"/>
      <c r="E2078" s="215"/>
      <c r="F2078" s="61"/>
      <c r="G2078" s="61"/>
      <c r="H2078" s="215"/>
    </row>
    <row r="2079" spans="1:8" ht="15.75">
      <c r="A2079" s="61"/>
      <c r="B2079" s="61"/>
      <c r="C2079" s="61"/>
      <c r="D2079" s="61"/>
      <c r="E2079" s="215"/>
      <c r="F2079" s="61"/>
      <c r="G2079" s="61"/>
      <c r="H2079" s="215"/>
    </row>
    <row r="2080" spans="1:8" ht="15.75">
      <c r="A2080" s="61"/>
      <c r="B2080" s="61"/>
      <c r="C2080" s="61"/>
      <c r="D2080" s="61"/>
      <c r="E2080" s="215"/>
      <c r="F2080" s="61"/>
      <c r="G2080" s="61"/>
      <c r="H2080" s="215"/>
    </row>
    <row r="2081" spans="1:8" ht="15.75">
      <c r="A2081" s="61"/>
      <c r="B2081" s="61"/>
      <c r="C2081" s="61"/>
      <c r="D2081" s="61"/>
      <c r="E2081" s="215"/>
      <c r="F2081" s="61"/>
      <c r="G2081" s="61"/>
      <c r="H2081" s="215"/>
    </row>
    <row r="2082" spans="1:8" ht="15.75">
      <c r="A2082" s="61"/>
      <c r="B2082" s="61"/>
      <c r="C2082" s="61"/>
      <c r="D2082" s="61"/>
      <c r="E2082" s="215"/>
      <c r="F2082" s="61"/>
      <c r="G2082" s="61"/>
      <c r="H2082" s="215"/>
    </row>
    <row r="2083" spans="1:8" ht="15.75">
      <c r="A2083" s="61"/>
      <c r="B2083" s="61"/>
      <c r="C2083" s="61"/>
      <c r="D2083" s="61"/>
      <c r="E2083" s="215"/>
      <c r="F2083" s="61"/>
      <c r="G2083" s="61"/>
      <c r="H2083" s="215"/>
    </row>
    <row r="2084" spans="1:8" ht="15.75">
      <c r="A2084" s="61"/>
      <c r="B2084" s="61"/>
      <c r="C2084" s="61"/>
      <c r="D2084" s="61"/>
      <c r="E2084" s="215"/>
      <c r="F2084" s="61"/>
      <c r="G2084" s="61"/>
      <c r="H2084" s="215"/>
    </row>
    <row r="2085" spans="1:8" ht="15.75">
      <c r="A2085" s="61"/>
      <c r="B2085" s="61"/>
      <c r="C2085" s="61"/>
      <c r="D2085" s="61"/>
      <c r="E2085" s="215"/>
      <c r="F2085" s="61"/>
      <c r="G2085" s="61"/>
      <c r="H2085" s="215"/>
    </row>
    <row r="2086" spans="1:8" ht="15.75">
      <c r="A2086" s="61"/>
      <c r="B2086" s="61"/>
      <c r="C2086" s="61"/>
      <c r="D2086" s="61"/>
      <c r="E2086" s="215"/>
      <c r="F2086" s="61"/>
      <c r="G2086" s="61"/>
      <c r="H2086" s="215"/>
    </row>
    <row r="2087" spans="1:8" ht="15.75">
      <c r="A2087" s="61"/>
      <c r="B2087" s="61"/>
      <c r="C2087" s="61"/>
      <c r="D2087" s="61"/>
      <c r="E2087" s="215"/>
      <c r="F2087" s="61"/>
      <c r="G2087" s="61"/>
      <c r="H2087" s="215"/>
    </row>
    <row r="2088" spans="1:8" ht="15.75">
      <c r="A2088" s="61"/>
      <c r="B2088" s="61"/>
      <c r="C2088" s="61"/>
      <c r="D2088" s="61"/>
      <c r="E2088" s="215"/>
      <c r="F2088" s="61"/>
      <c r="G2088" s="61"/>
      <c r="H2088" s="215"/>
    </row>
    <row r="2089" spans="1:8" ht="15.75">
      <c r="A2089" s="61"/>
      <c r="B2089" s="61"/>
      <c r="C2089" s="61"/>
      <c r="D2089" s="61"/>
      <c r="E2089" s="215"/>
      <c r="F2089" s="61"/>
      <c r="G2089" s="61"/>
      <c r="H2089" s="215"/>
    </row>
    <row r="2090" spans="1:8" ht="15.75">
      <c r="A2090" s="61"/>
      <c r="B2090" s="61"/>
      <c r="C2090" s="61"/>
      <c r="D2090" s="61"/>
      <c r="E2090" s="215"/>
      <c r="F2090" s="61"/>
      <c r="G2090" s="61"/>
      <c r="H2090" s="215"/>
    </row>
    <row r="2091" spans="1:8" ht="15.75">
      <c r="A2091" s="61"/>
      <c r="B2091" s="61"/>
      <c r="C2091" s="61"/>
      <c r="D2091" s="61"/>
      <c r="E2091" s="215"/>
      <c r="F2091" s="61"/>
      <c r="G2091" s="61"/>
      <c r="H2091" s="215"/>
    </row>
    <row r="2092" spans="1:8" ht="15.75">
      <c r="A2092" s="61"/>
      <c r="B2092" s="61"/>
      <c r="C2092" s="61"/>
      <c r="D2092" s="61"/>
      <c r="E2092" s="215"/>
      <c r="F2092" s="61"/>
      <c r="G2092" s="61"/>
      <c r="H2092" s="215"/>
    </row>
    <row r="2093" spans="1:8" ht="15.75">
      <c r="A2093" s="61"/>
      <c r="B2093" s="61"/>
      <c r="C2093" s="61"/>
      <c r="D2093" s="61"/>
      <c r="E2093" s="215"/>
      <c r="F2093" s="61"/>
      <c r="G2093" s="61"/>
      <c r="H2093" s="215"/>
    </row>
    <row r="2094" spans="1:8" ht="15.75">
      <c r="A2094" s="61"/>
      <c r="B2094" s="61"/>
      <c r="C2094" s="61"/>
      <c r="D2094" s="61"/>
      <c r="E2094" s="215"/>
      <c r="F2094" s="61"/>
      <c r="G2094" s="61"/>
      <c r="H2094" s="215"/>
    </row>
    <row r="2095" spans="1:8" ht="15.75">
      <c r="A2095" s="61"/>
      <c r="B2095" s="61"/>
      <c r="C2095" s="61"/>
      <c r="D2095" s="61"/>
      <c r="E2095" s="215"/>
      <c r="F2095" s="61"/>
      <c r="G2095" s="61"/>
      <c r="H2095" s="215"/>
    </row>
    <row r="2096" spans="1:8" ht="15.75">
      <c r="A2096" s="61"/>
      <c r="B2096" s="61"/>
      <c r="C2096" s="61"/>
      <c r="D2096" s="61"/>
      <c r="E2096" s="215"/>
      <c r="F2096" s="61"/>
      <c r="G2096" s="61"/>
      <c r="H2096" s="215"/>
    </row>
    <row r="2097" spans="1:8" ht="15.75">
      <c r="A2097" s="61"/>
      <c r="B2097" s="61"/>
      <c r="C2097" s="61"/>
      <c r="D2097" s="61"/>
      <c r="E2097" s="215"/>
      <c r="F2097" s="61"/>
      <c r="G2097" s="61"/>
      <c r="H2097" s="215"/>
    </row>
    <row r="2098" spans="1:8" ht="15.75">
      <c r="A2098" s="61"/>
      <c r="B2098" s="61"/>
      <c r="C2098" s="61"/>
      <c r="D2098" s="61"/>
      <c r="E2098" s="215"/>
      <c r="F2098" s="61"/>
      <c r="G2098" s="61"/>
      <c r="H2098" s="215"/>
    </row>
    <row r="2099" spans="1:8" ht="15.75">
      <c r="A2099" s="61"/>
      <c r="B2099" s="61"/>
      <c r="C2099" s="61"/>
      <c r="D2099" s="61"/>
      <c r="E2099" s="215"/>
      <c r="F2099" s="61"/>
      <c r="G2099" s="61"/>
      <c r="H2099" s="215"/>
    </row>
    <row r="2100" spans="1:8" ht="15.75">
      <c r="A2100" s="61"/>
      <c r="B2100" s="61"/>
      <c r="C2100" s="61"/>
      <c r="D2100" s="61"/>
      <c r="E2100" s="215"/>
      <c r="F2100" s="61"/>
      <c r="G2100" s="61"/>
      <c r="H2100" s="215"/>
    </row>
    <row r="2101" spans="1:8" ht="15.75">
      <c r="A2101" s="61"/>
      <c r="B2101" s="61"/>
      <c r="C2101" s="61"/>
      <c r="D2101" s="61"/>
      <c r="E2101" s="215"/>
      <c r="F2101" s="61"/>
      <c r="G2101" s="61"/>
      <c r="H2101" s="215"/>
    </row>
    <row r="2102" spans="1:8" ht="15.75">
      <c r="A2102" s="61"/>
      <c r="B2102" s="61"/>
      <c r="C2102" s="61"/>
      <c r="D2102" s="61"/>
      <c r="E2102" s="215"/>
      <c r="F2102" s="61"/>
      <c r="G2102" s="61"/>
      <c r="H2102" s="215"/>
    </row>
    <row r="2103" spans="1:8" ht="15.75">
      <c r="A2103" s="61"/>
      <c r="B2103" s="61"/>
      <c r="C2103" s="61"/>
      <c r="D2103" s="61"/>
      <c r="E2103" s="215"/>
      <c r="F2103" s="61"/>
      <c r="G2103" s="61"/>
      <c r="H2103" s="215"/>
    </row>
    <row r="2104" spans="1:8" ht="15.75">
      <c r="A2104" s="61"/>
      <c r="B2104" s="61"/>
      <c r="C2104" s="61"/>
      <c r="D2104" s="61"/>
      <c r="E2104" s="215"/>
      <c r="F2104" s="61"/>
      <c r="G2104" s="61"/>
      <c r="H2104" s="215"/>
    </row>
    <row r="2105" spans="1:8" ht="15.75">
      <c r="A2105" s="61"/>
      <c r="B2105" s="61"/>
      <c r="C2105" s="61"/>
      <c r="D2105" s="61"/>
      <c r="E2105" s="215"/>
      <c r="F2105" s="61"/>
      <c r="G2105" s="61"/>
      <c r="H2105" s="215"/>
    </row>
    <row r="2106" spans="1:8" ht="15.75">
      <c r="A2106" s="61"/>
      <c r="B2106" s="61"/>
      <c r="C2106" s="61"/>
      <c r="D2106" s="61"/>
      <c r="E2106" s="215"/>
      <c r="F2106" s="61"/>
      <c r="G2106" s="61"/>
      <c r="H2106" s="215"/>
    </row>
    <row r="2107" spans="1:8" ht="15.75">
      <c r="A2107" s="61"/>
      <c r="B2107" s="61"/>
      <c r="C2107" s="61"/>
      <c r="D2107" s="61"/>
      <c r="E2107" s="215"/>
      <c r="F2107" s="61"/>
      <c r="G2107" s="61"/>
      <c r="H2107" s="215"/>
    </row>
    <row r="2108" spans="1:8" ht="15.75">
      <c r="A2108" s="61"/>
      <c r="B2108" s="61"/>
      <c r="C2108" s="61"/>
      <c r="D2108" s="61"/>
      <c r="E2108" s="215"/>
      <c r="F2108" s="61"/>
      <c r="G2108" s="61"/>
      <c r="H2108" s="215"/>
    </row>
    <row r="2109" spans="1:8" ht="15.75">
      <c r="A2109" s="61"/>
      <c r="B2109" s="61"/>
      <c r="C2109" s="61"/>
      <c r="D2109" s="61"/>
      <c r="E2109" s="215"/>
      <c r="F2109" s="61"/>
      <c r="G2109" s="61"/>
      <c r="H2109" s="215"/>
    </row>
    <row r="2110" spans="1:8" ht="15.75">
      <c r="A2110" s="61"/>
      <c r="B2110" s="61"/>
      <c r="C2110" s="61"/>
      <c r="D2110" s="61"/>
      <c r="E2110" s="215"/>
      <c r="F2110" s="61"/>
      <c r="G2110" s="61"/>
      <c r="H2110" s="215"/>
    </row>
    <row r="2111" spans="1:8" ht="15.75">
      <c r="A2111" s="61"/>
      <c r="B2111" s="61"/>
      <c r="C2111" s="61"/>
      <c r="D2111" s="61"/>
      <c r="E2111" s="215"/>
      <c r="F2111" s="61"/>
      <c r="G2111" s="61"/>
      <c r="H2111" s="215"/>
    </row>
    <row r="2112" spans="1:8" ht="15.75">
      <c r="A2112" s="61"/>
      <c r="B2112" s="61"/>
      <c r="C2112" s="61"/>
      <c r="D2112" s="61"/>
      <c r="E2112" s="215"/>
      <c r="F2112" s="61"/>
      <c r="G2112" s="61"/>
      <c r="H2112" s="215"/>
    </row>
    <row r="2113" spans="1:8" ht="15.75">
      <c r="A2113" s="61"/>
      <c r="B2113" s="61"/>
      <c r="C2113" s="61"/>
      <c r="D2113" s="61"/>
      <c r="E2113" s="215"/>
      <c r="F2113" s="61"/>
      <c r="G2113" s="61"/>
      <c r="H2113" s="215"/>
    </row>
    <row r="2114" spans="1:8" ht="15.75">
      <c r="A2114" s="61"/>
      <c r="B2114" s="61"/>
      <c r="C2114" s="61"/>
      <c r="D2114" s="61"/>
      <c r="E2114" s="215"/>
      <c r="F2114" s="61"/>
      <c r="G2114" s="61"/>
      <c r="H2114" s="215"/>
    </row>
    <row r="2115" spans="1:8" ht="15.75">
      <c r="A2115" s="61"/>
      <c r="B2115" s="61"/>
      <c r="C2115" s="61"/>
      <c r="D2115" s="61"/>
      <c r="E2115" s="215"/>
      <c r="F2115" s="61"/>
      <c r="G2115" s="61"/>
      <c r="H2115" s="215"/>
    </row>
    <row r="2116" spans="1:8" ht="15.75">
      <c r="A2116" s="61"/>
      <c r="B2116" s="61"/>
      <c r="C2116" s="61"/>
      <c r="D2116" s="61"/>
      <c r="E2116" s="215"/>
      <c r="F2116" s="61"/>
      <c r="G2116" s="61"/>
      <c r="H2116" s="215"/>
    </row>
    <row r="2117" spans="1:8" ht="15.75">
      <c r="A2117" s="61"/>
      <c r="B2117" s="61"/>
      <c r="C2117" s="61"/>
      <c r="D2117" s="61"/>
      <c r="E2117" s="215"/>
      <c r="F2117" s="61"/>
      <c r="G2117" s="61"/>
      <c r="H2117" s="215"/>
    </row>
    <row r="2118" spans="1:8" ht="15.75">
      <c r="A2118" s="61"/>
      <c r="B2118" s="61"/>
      <c r="C2118" s="61"/>
      <c r="D2118" s="61"/>
      <c r="E2118" s="215"/>
      <c r="F2118" s="61"/>
      <c r="G2118" s="61"/>
      <c r="H2118" s="215"/>
    </row>
    <row r="2119" spans="1:8" ht="15.75">
      <c r="A2119" s="61"/>
      <c r="B2119" s="61"/>
      <c r="C2119" s="61"/>
      <c r="D2119" s="61"/>
      <c r="E2119" s="215"/>
      <c r="F2119" s="61"/>
      <c r="G2119" s="61"/>
      <c r="H2119" s="215"/>
    </row>
    <row r="2120" spans="1:8" ht="15.75">
      <c r="A2120" s="61"/>
      <c r="B2120" s="61"/>
      <c r="C2120" s="61"/>
      <c r="D2120" s="61"/>
      <c r="E2120" s="215"/>
      <c r="F2120" s="61"/>
      <c r="G2120" s="61"/>
      <c r="H2120" s="215"/>
    </row>
    <row r="2121" spans="1:8" ht="15.75">
      <c r="A2121" s="61"/>
      <c r="B2121" s="61"/>
      <c r="C2121" s="61"/>
      <c r="D2121" s="61"/>
      <c r="E2121" s="215"/>
      <c r="F2121" s="61"/>
      <c r="G2121" s="61"/>
      <c r="H2121" s="215"/>
    </row>
    <row r="2122" spans="1:8" ht="15.75">
      <c r="A2122" s="61"/>
      <c r="B2122" s="61"/>
      <c r="C2122" s="61"/>
      <c r="D2122" s="61"/>
      <c r="E2122" s="215"/>
      <c r="F2122" s="61"/>
      <c r="G2122" s="61"/>
      <c r="H2122" s="215"/>
    </row>
    <row r="2123" spans="1:8" ht="15.75">
      <c r="A2123" s="61"/>
      <c r="B2123" s="61"/>
      <c r="C2123" s="61"/>
      <c r="D2123" s="61"/>
      <c r="E2123" s="215"/>
      <c r="F2123" s="61"/>
      <c r="G2123" s="61"/>
      <c r="H2123" s="215"/>
    </row>
    <row r="2124" spans="1:8" ht="15.75">
      <c r="A2124" s="61"/>
      <c r="B2124" s="61"/>
      <c r="C2124" s="61"/>
      <c r="D2124" s="61"/>
      <c r="E2124" s="215"/>
      <c r="F2124" s="61"/>
      <c r="G2124" s="61"/>
      <c r="H2124" s="215"/>
    </row>
    <row r="2125" spans="1:8" ht="15.75">
      <c r="A2125" s="61"/>
      <c r="B2125" s="61"/>
      <c r="C2125" s="61"/>
      <c r="D2125" s="61"/>
      <c r="E2125" s="215"/>
      <c r="F2125" s="61"/>
      <c r="G2125" s="61"/>
      <c r="H2125" s="215"/>
    </row>
    <row r="2126" spans="1:8" ht="15.75">
      <c r="A2126" s="61"/>
      <c r="B2126" s="61"/>
      <c r="C2126" s="61"/>
      <c r="D2126" s="61"/>
      <c r="E2126" s="215"/>
      <c r="F2126" s="61"/>
      <c r="G2126" s="61"/>
      <c r="H2126" s="215"/>
    </row>
    <row r="2127" spans="1:8" ht="15.75">
      <c r="A2127" s="61"/>
      <c r="B2127" s="61"/>
      <c r="C2127" s="61"/>
      <c r="D2127" s="61"/>
      <c r="E2127" s="215"/>
      <c r="F2127" s="61"/>
      <c r="G2127" s="61"/>
      <c r="H2127" s="215"/>
    </row>
    <row r="2128" spans="1:8" ht="15.75">
      <c r="A2128" s="61"/>
      <c r="B2128" s="61"/>
      <c r="C2128" s="61"/>
      <c r="D2128" s="61"/>
      <c r="E2128" s="215"/>
      <c r="F2128" s="61"/>
      <c r="G2128" s="61"/>
      <c r="H2128" s="215"/>
    </row>
    <row r="2129" spans="1:8" ht="15.75">
      <c r="A2129" s="61"/>
      <c r="B2129" s="61"/>
      <c r="C2129" s="61"/>
      <c r="D2129" s="61"/>
      <c r="E2129" s="215"/>
      <c r="F2129" s="61"/>
      <c r="G2129" s="61"/>
      <c r="H2129" s="215"/>
    </row>
    <row r="2130" spans="1:8" ht="15.75">
      <c r="A2130" s="61"/>
      <c r="B2130" s="61"/>
      <c r="C2130" s="61"/>
      <c r="D2130" s="61"/>
      <c r="E2130" s="215"/>
      <c r="F2130" s="61"/>
      <c r="G2130" s="61"/>
      <c r="H2130" s="215"/>
    </row>
    <row r="2131" spans="1:8" ht="15.75">
      <c r="A2131" s="61"/>
      <c r="B2131" s="61"/>
      <c r="C2131" s="61"/>
      <c r="D2131" s="61"/>
      <c r="E2131" s="215"/>
      <c r="F2131" s="61"/>
      <c r="G2131" s="61"/>
      <c r="H2131" s="215"/>
    </row>
    <row r="2132" spans="1:8" ht="15.75">
      <c r="A2132" s="61"/>
      <c r="B2132" s="61"/>
      <c r="C2132" s="61"/>
      <c r="D2132" s="61"/>
      <c r="E2132" s="215"/>
      <c r="F2132" s="61"/>
      <c r="G2132" s="61"/>
      <c r="H2132" s="215"/>
    </row>
    <row r="2133" spans="1:8" ht="15.75">
      <c r="A2133" s="61"/>
      <c r="B2133" s="61"/>
      <c r="C2133" s="61"/>
      <c r="D2133" s="61"/>
      <c r="E2133" s="215"/>
      <c r="F2133" s="61"/>
      <c r="G2133" s="61"/>
      <c r="H2133" s="215"/>
    </row>
    <row r="2134" spans="1:8" ht="15.75">
      <c r="A2134" s="61"/>
      <c r="B2134" s="61"/>
      <c r="C2134" s="61"/>
      <c r="D2134" s="61"/>
      <c r="E2134" s="215"/>
      <c r="F2134" s="61"/>
      <c r="G2134" s="61"/>
      <c r="H2134" s="215"/>
    </row>
    <row r="2135" spans="1:8" ht="15.75">
      <c r="A2135" s="61"/>
      <c r="B2135" s="61"/>
      <c r="C2135" s="61"/>
      <c r="D2135" s="61"/>
      <c r="E2135" s="215"/>
      <c r="F2135" s="61"/>
      <c r="G2135" s="61"/>
      <c r="H2135" s="215"/>
    </row>
    <row r="2136" spans="1:8" ht="15.75">
      <c r="A2136" s="61"/>
      <c r="B2136" s="61"/>
      <c r="C2136" s="61"/>
      <c r="D2136" s="61"/>
      <c r="E2136" s="215"/>
      <c r="F2136" s="61"/>
      <c r="G2136" s="61"/>
      <c r="H2136" s="215"/>
    </row>
    <row r="2137" spans="1:8" ht="15.75">
      <c r="A2137" s="61"/>
      <c r="B2137" s="61"/>
      <c r="C2137" s="61"/>
      <c r="D2137" s="61"/>
      <c r="E2137" s="215"/>
      <c r="F2137" s="61"/>
      <c r="G2137" s="61"/>
      <c r="H2137" s="215"/>
    </row>
    <row r="2138" spans="1:8" ht="15.75">
      <c r="A2138" s="61"/>
      <c r="B2138" s="61"/>
      <c r="C2138" s="61"/>
      <c r="D2138" s="61"/>
      <c r="E2138" s="215"/>
      <c r="F2138" s="61"/>
      <c r="G2138" s="61"/>
      <c r="H2138" s="215"/>
    </row>
    <row r="2139" spans="1:8" ht="15.75">
      <c r="A2139" s="61"/>
      <c r="B2139" s="61"/>
      <c r="C2139" s="61"/>
      <c r="D2139" s="61"/>
      <c r="E2139" s="215"/>
      <c r="F2139" s="61"/>
      <c r="G2139" s="61"/>
      <c r="H2139" s="215"/>
    </row>
    <row r="2140" spans="1:8" ht="15.75">
      <c r="A2140" s="61"/>
      <c r="B2140" s="61"/>
      <c r="C2140" s="61"/>
      <c r="D2140" s="61"/>
      <c r="E2140" s="215"/>
      <c r="F2140" s="61"/>
      <c r="G2140" s="61"/>
      <c r="H2140" s="215"/>
    </row>
    <row r="2141" spans="1:8" ht="15.75">
      <c r="A2141" s="61"/>
      <c r="B2141" s="61"/>
      <c r="C2141" s="61"/>
      <c r="D2141" s="61"/>
      <c r="E2141" s="215"/>
      <c r="F2141" s="61"/>
      <c r="G2141" s="61"/>
      <c r="H2141" s="215"/>
    </row>
    <row r="2142" spans="1:8" ht="15.75">
      <c r="A2142" s="61"/>
      <c r="B2142" s="61"/>
      <c r="C2142" s="61"/>
      <c r="D2142" s="61"/>
      <c r="E2142" s="215"/>
      <c r="F2142" s="61"/>
      <c r="G2142" s="61"/>
      <c r="H2142" s="215"/>
    </row>
    <row r="2143" spans="1:8" ht="15.75">
      <c r="A2143" s="61"/>
      <c r="B2143" s="61"/>
      <c r="C2143" s="61"/>
      <c r="D2143" s="61"/>
      <c r="E2143" s="215"/>
      <c r="F2143" s="61"/>
      <c r="G2143" s="61"/>
      <c r="H2143" s="215"/>
    </row>
    <row r="2144" spans="1:8" ht="15.75">
      <c r="A2144" s="61"/>
      <c r="B2144" s="61"/>
      <c r="C2144" s="61"/>
      <c r="D2144" s="61"/>
      <c r="E2144" s="215"/>
      <c r="F2144" s="61"/>
      <c r="G2144" s="61"/>
      <c r="H2144" s="215"/>
    </row>
    <row r="2145" spans="1:8" ht="15.75">
      <c r="A2145" s="61"/>
      <c r="B2145" s="61"/>
      <c r="C2145" s="61"/>
      <c r="D2145" s="61"/>
      <c r="E2145" s="215"/>
      <c r="F2145" s="61"/>
      <c r="G2145" s="61"/>
      <c r="H2145" s="215"/>
    </row>
    <row r="2146" spans="1:8" ht="15.75">
      <c r="A2146" s="61"/>
      <c r="B2146" s="61"/>
      <c r="C2146" s="61"/>
      <c r="D2146" s="61"/>
      <c r="E2146" s="215"/>
      <c r="F2146" s="61"/>
      <c r="G2146" s="61"/>
      <c r="H2146" s="215"/>
    </row>
    <row r="2147" spans="1:8" ht="15.75">
      <c r="A2147" s="61"/>
      <c r="B2147" s="61"/>
      <c r="C2147" s="61"/>
      <c r="D2147" s="61"/>
      <c r="E2147" s="215"/>
      <c r="F2147" s="61"/>
      <c r="G2147" s="61"/>
      <c r="H2147" s="215"/>
    </row>
    <row r="2148" spans="1:8" ht="15.75">
      <c r="A2148" s="61"/>
      <c r="B2148" s="61"/>
      <c r="C2148" s="61"/>
      <c r="D2148" s="61"/>
      <c r="E2148" s="215"/>
      <c r="F2148" s="61"/>
      <c r="G2148" s="61"/>
      <c r="H2148" s="215"/>
    </row>
    <row r="2149" spans="1:8" ht="15.75">
      <c r="A2149" s="61"/>
      <c r="B2149" s="61"/>
      <c r="C2149" s="61"/>
      <c r="D2149" s="61"/>
      <c r="E2149" s="215"/>
      <c r="F2149" s="61"/>
      <c r="G2149" s="61"/>
      <c r="H2149" s="215"/>
    </row>
    <row r="2150" spans="1:8" ht="15.75">
      <c r="A2150" s="61"/>
      <c r="B2150" s="61"/>
      <c r="C2150" s="61"/>
      <c r="D2150" s="61"/>
      <c r="E2150" s="215"/>
      <c r="F2150" s="61"/>
      <c r="G2150" s="61"/>
      <c r="H2150" s="215"/>
    </row>
    <row r="2151" spans="1:8" ht="15.75">
      <c r="A2151" s="61"/>
      <c r="B2151" s="61"/>
      <c r="C2151" s="61"/>
      <c r="D2151" s="61"/>
      <c r="E2151" s="215"/>
      <c r="F2151" s="61"/>
      <c r="G2151" s="61"/>
      <c r="H2151" s="215"/>
    </row>
    <row r="2152" spans="1:8" ht="15.75">
      <c r="A2152" s="61"/>
      <c r="B2152" s="61"/>
      <c r="C2152" s="61"/>
      <c r="D2152" s="61"/>
      <c r="E2152" s="215"/>
      <c r="F2152" s="61"/>
      <c r="G2152" s="61"/>
      <c r="H2152" s="215"/>
    </row>
    <row r="2153" spans="1:8" ht="15.75">
      <c r="A2153" s="61"/>
      <c r="B2153" s="61"/>
      <c r="C2153" s="61"/>
      <c r="D2153" s="61"/>
      <c r="E2153" s="215"/>
      <c r="F2153" s="61"/>
      <c r="G2153" s="61"/>
      <c r="H2153" s="215"/>
    </row>
    <row r="2154" spans="1:8" ht="15.75">
      <c r="A2154" s="61"/>
      <c r="B2154" s="61"/>
      <c r="C2154" s="61"/>
      <c r="D2154" s="61"/>
      <c r="E2154" s="215"/>
      <c r="F2154" s="61"/>
      <c r="G2154" s="61"/>
      <c r="H2154" s="215"/>
    </row>
    <row r="2155" spans="1:8" ht="15.75">
      <c r="A2155" s="61"/>
      <c r="B2155" s="61"/>
      <c r="C2155" s="61"/>
      <c r="D2155" s="61"/>
      <c r="E2155" s="215"/>
      <c r="F2155" s="61"/>
      <c r="G2155" s="61"/>
      <c r="H2155" s="215"/>
    </row>
    <row r="2156" spans="1:8" ht="15.75">
      <c r="A2156" s="61"/>
      <c r="B2156" s="61"/>
      <c r="C2156" s="61"/>
      <c r="D2156" s="61"/>
      <c r="E2156" s="215"/>
      <c r="F2156" s="61"/>
      <c r="G2156" s="61"/>
      <c r="H2156" s="215"/>
    </row>
    <row r="2157" spans="1:8" ht="15.75">
      <c r="A2157" s="61"/>
      <c r="B2157" s="61"/>
      <c r="C2157" s="61"/>
      <c r="D2157" s="61"/>
      <c r="E2157" s="215"/>
      <c r="F2157" s="61"/>
      <c r="G2157" s="61"/>
      <c r="H2157" s="215"/>
    </row>
    <row r="2158" spans="1:8" ht="15.75">
      <c r="A2158" s="61"/>
      <c r="B2158" s="61"/>
      <c r="C2158" s="61"/>
      <c r="D2158" s="61"/>
      <c r="E2158" s="215"/>
      <c r="F2158" s="61"/>
      <c r="G2158" s="61"/>
      <c r="H2158" s="215"/>
    </row>
    <row r="2159" spans="1:8" ht="15.75">
      <c r="A2159" s="61"/>
      <c r="B2159" s="61"/>
      <c r="C2159" s="61"/>
      <c r="D2159" s="61"/>
      <c r="E2159" s="215"/>
      <c r="F2159" s="61"/>
      <c r="G2159" s="61"/>
      <c r="H2159" s="215"/>
    </row>
    <row r="2160" spans="1:8" ht="15.75">
      <c r="A2160" s="61"/>
      <c r="B2160" s="61"/>
      <c r="C2160" s="61"/>
      <c r="D2160" s="61"/>
      <c r="E2160" s="215"/>
      <c r="F2160" s="61"/>
      <c r="G2160" s="61"/>
      <c r="H2160" s="215"/>
    </row>
    <row r="2161" spans="1:8" ht="15.75">
      <c r="A2161" s="61"/>
      <c r="B2161" s="61"/>
      <c r="C2161" s="61"/>
      <c r="D2161" s="61"/>
      <c r="E2161" s="215"/>
      <c r="F2161" s="61"/>
      <c r="G2161" s="61"/>
      <c r="H2161" s="215"/>
    </row>
    <row r="2162" spans="1:8" ht="15.75">
      <c r="A2162" s="61"/>
      <c r="B2162" s="61"/>
      <c r="C2162" s="61"/>
      <c r="D2162" s="61"/>
      <c r="E2162" s="215"/>
      <c r="F2162" s="61"/>
      <c r="G2162" s="61"/>
      <c r="H2162" s="215"/>
    </row>
    <row r="2163" spans="1:8" ht="15.75">
      <c r="A2163" s="61"/>
      <c r="B2163" s="61"/>
      <c r="C2163" s="61"/>
      <c r="D2163" s="61"/>
      <c r="E2163" s="215"/>
      <c r="F2163" s="61"/>
      <c r="G2163" s="61"/>
      <c r="H2163" s="215"/>
    </row>
    <row r="2164" spans="1:8" ht="15.75">
      <c r="A2164" s="61"/>
      <c r="B2164" s="61"/>
      <c r="C2164" s="61"/>
      <c r="D2164" s="61"/>
      <c r="E2164" s="215"/>
      <c r="F2164" s="61"/>
      <c r="G2164" s="61"/>
      <c r="H2164" s="215"/>
    </row>
    <row r="2165" spans="1:8" ht="15.75">
      <c r="A2165" s="61"/>
      <c r="B2165" s="61"/>
      <c r="C2165" s="61"/>
      <c r="D2165" s="61"/>
      <c r="E2165" s="215"/>
      <c r="F2165" s="61"/>
      <c r="G2165" s="61"/>
      <c r="H2165" s="215"/>
    </row>
    <row r="2166" spans="1:8" ht="15.75">
      <c r="A2166" s="61"/>
      <c r="B2166" s="61"/>
      <c r="C2166" s="61"/>
      <c r="D2166" s="61"/>
      <c r="E2166" s="215"/>
      <c r="F2166" s="61"/>
      <c r="G2166" s="61"/>
      <c r="H2166" s="215"/>
    </row>
    <row r="2167" spans="1:8" ht="15.75">
      <c r="A2167" s="61"/>
      <c r="B2167" s="61"/>
      <c r="C2167" s="61"/>
      <c r="D2167" s="61"/>
      <c r="E2167" s="215"/>
      <c r="F2167" s="61"/>
      <c r="G2167" s="61"/>
      <c r="H2167" s="215"/>
    </row>
    <row r="2168" spans="1:8" ht="15.75">
      <c r="A2168" s="61"/>
      <c r="B2168" s="61"/>
      <c r="C2168" s="61"/>
      <c r="D2168" s="61"/>
      <c r="E2168" s="215"/>
      <c r="F2168" s="61"/>
      <c r="G2168" s="61"/>
      <c r="H2168" s="215"/>
    </row>
    <row r="2169" spans="1:8" ht="15.75">
      <c r="A2169" s="61"/>
      <c r="B2169" s="61"/>
      <c r="C2169" s="61"/>
      <c r="D2169" s="61"/>
      <c r="E2169" s="215"/>
      <c r="F2169" s="61"/>
      <c r="G2169" s="61"/>
      <c r="H2169" s="215"/>
    </row>
    <row r="2170" spans="1:8" ht="15.75">
      <c r="A2170" s="61"/>
      <c r="B2170" s="61"/>
      <c r="C2170" s="61"/>
      <c r="D2170" s="61"/>
      <c r="E2170" s="215"/>
      <c r="F2170" s="61"/>
      <c r="G2170" s="61"/>
      <c r="H2170" s="215"/>
    </row>
    <row r="2171" spans="1:8" ht="15.75">
      <c r="A2171" s="61"/>
      <c r="B2171" s="61"/>
      <c r="C2171" s="61"/>
      <c r="D2171" s="61"/>
      <c r="E2171" s="215"/>
      <c r="F2171" s="61"/>
      <c r="G2171" s="61"/>
      <c r="H2171" s="215"/>
    </row>
    <row r="2172" spans="1:8" ht="15.75">
      <c r="A2172" s="61"/>
      <c r="B2172" s="61"/>
      <c r="C2172" s="61"/>
      <c r="D2172" s="61"/>
      <c r="E2172" s="215"/>
      <c r="F2172" s="61"/>
      <c r="G2172" s="61"/>
      <c r="H2172" s="215"/>
    </row>
    <row r="2173" spans="1:8" ht="15.75">
      <c r="A2173" s="61"/>
      <c r="B2173" s="61"/>
      <c r="C2173" s="61"/>
      <c r="D2173" s="61"/>
      <c r="E2173" s="215"/>
      <c r="F2173" s="61"/>
      <c r="G2173" s="61"/>
      <c r="H2173" s="215"/>
    </row>
    <row r="2174" spans="1:8" ht="15.75">
      <c r="A2174" s="61"/>
      <c r="B2174" s="61"/>
      <c r="C2174" s="61"/>
      <c r="D2174" s="61"/>
      <c r="E2174" s="215"/>
      <c r="F2174" s="61"/>
      <c r="G2174" s="61"/>
      <c r="H2174" s="215"/>
    </row>
    <row r="2175" spans="1:8" ht="15.75">
      <c r="A2175" s="61"/>
      <c r="B2175" s="61"/>
      <c r="C2175" s="61"/>
      <c r="D2175" s="61"/>
      <c r="E2175" s="215"/>
      <c r="F2175" s="61"/>
      <c r="G2175" s="61"/>
      <c r="H2175" s="215"/>
    </row>
    <row r="2176" spans="1:8" ht="15.75">
      <c r="A2176" s="61"/>
      <c r="B2176" s="61"/>
      <c r="C2176" s="61"/>
      <c r="D2176" s="61"/>
      <c r="E2176" s="215"/>
      <c r="F2176" s="61"/>
      <c r="G2176" s="61"/>
      <c r="H2176" s="215"/>
    </row>
    <row r="2177" spans="1:8" ht="15.75">
      <c r="A2177" s="61"/>
      <c r="B2177" s="61"/>
      <c r="C2177" s="61"/>
      <c r="D2177" s="61"/>
      <c r="E2177" s="215"/>
      <c r="F2177" s="61"/>
      <c r="G2177" s="61"/>
      <c r="H2177" s="215"/>
    </row>
    <row r="2178" spans="1:8" ht="15.75">
      <c r="A2178" s="61"/>
      <c r="B2178" s="61"/>
      <c r="C2178" s="61"/>
      <c r="D2178" s="61"/>
      <c r="E2178" s="215"/>
      <c r="F2178" s="61"/>
      <c r="G2178" s="61"/>
      <c r="H2178" s="215"/>
    </row>
    <row r="2179" spans="1:8" ht="15.75">
      <c r="A2179" s="61"/>
      <c r="B2179" s="61"/>
      <c r="C2179" s="61"/>
      <c r="D2179" s="61"/>
      <c r="E2179" s="215"/>
      <c r="F2179" s="61"/>
      <c r="G2179" s="61"/>
      <c r="H2179" s="215"/>
    </row>
    <row r="2180" spans="1:8" ht="15.75">
      <c r="A2180" s="61"/>
      <c r="B2180" s="61"/>
      <c r="C2180" s="61"/>
      <c r="D2180" s="61"/>
      <c r="E2180" s="215"/>
      <c r="F2180" s="61"/>
      <c r="G2180" s="61"/>
      <c r="H2180" s="215"/>
    </row>
    <row r="2181" spans="1:8" ht="15.75">
      <c r="A2181" s="61"/>
      <c r="B2181" s="61"/>
      <c r="C2181" s="61"/>
      <c r="D2181" s="61"/>
      <c r="E2181" s="215"/>
      <c r="F2181" s="61"/>
      <c r="G2181" s="61"/>
      <c r="H2181" s="215"/>
    </row>
    <row r="2182" spans="1:8" ht="15.75">
      <c r="A2182" s="61"/>
      <c r="B2182" s="61"/>
      <c r="C2182" s="61"/>
      <c r="D2182" s="61"/>
      <c r="E2182" s="215"/>
      <c r="F2182" s="61"/>
      <c r="G2182" s="61"/>
      <c r="H2182" s="215"/>
    </row>
    <row r="2183" spans="1:8" ht="15.75">
      <c r="A2183" s="61"/>
      <c r="B2183" s="61"/>
      <c r="C2183" s="61"/>
      <c r="D2183" s="61"/>
      <c r="E2183" s="215"/>
      <c r="F2183" s="61"/>
      <c r="G2183" s="61"/>
      <c r="H2183" s="215"/>
    </row>
    <row r="2184" spans="1:8" ht="15.75">
      <c r="A2184" s="61"/>
      <c r="B2184" s="61"/>
      <c r="C2184" s="61"/>
      <c r="D2184" s="61"/>
      <c r="E2184" s="215"/>
      <c r="F2184" s="61"/>
      <c r="G2184" s="61"/>
      <c r="H2184" s="215"/>
    </row>
    <row r="2185" spans="1:8" ht="15.75">
      <c r="A2185" s="61"/>
      <c r="B2185" s="61"/>
      <c r="C2185" s="61"/>
      <c r="D2185" s="61"/>
      <c r="E2185" s="215"/>
      <c r="F2185" s="61"/>
      <c r="G2185" s="61"/>
      <c r="H2185" s="215"/>
    </row>
    <row r="2186" spans="1:8" ht="15.75">
      <c r="A2186" s="61"/>
      <c r="B2186" s="61"/>
      <c r="C2186" s="61"/>
      <c r="D2186" s="61"/>
      <c r="E2186" s="215"/>
      <c r="F2186" s="61"/>
      <c r="G2186" s="61"/>
      <c r="H2186" s="215"/>
    </row>
    <row r="2187" spans="1:8" ht="15.75">
      <c r="A2187" s="61"/>
      <c r="B2187" s="61"/>
      <c r="C2187" s="61"/>
      <c r="D2187" s="61"/>
      <c r="E2187" s="215"/>
      <c r="F2187" s="61"/>
      <c r="G2187" s="61"/>
      <c r="H2187" s="215"/>
    </row>
    <row r="2188" spans="1:8" ht="15.75">
      <c r="A2188" s="61"/>
      <c r="B2188" s="61"/>
      <c r="C2188" s="61"/>
      <c r="D2188" s="61"/>
      <c r="E2188" s="215"/>
      <c r="F2188" s="61"/>
      <c r="G2188" s="61"/>
      <c r="H2188" s="215"/>
    </row>
    <row r="2189" spans="1:8" ht="15.75">
      <c r="A2189" s="61"/>
      <c r="B2189" s="61"/>
      <c r="C2189" s="61"/>
      <c r="D2189" s="61"/>
      <c r="E2189" s="215"/>
      <c r="F2189" s="61"/>
      <c r="G2189" s="61"/>
      <c r="H2189" s="215"/>
    </row>
    <row r="2190" spans="1:8" ht="15.75">
      <c r="A2190" s="61"/>
      <c r="B2190" s="61"/>
      <c r="C2190" s="61"/>
      <c r="D2190" s="61"/>
      <c r="E2190" s="215"/>
      <c r="F2190" s="61"/>
      <c r="G2190" s="61"/>
      <c r="H2190" s="215"/>
    </row>
    <row r="2191" spans="1:8" ht="15.75">
      <c r="A2191" s="61"/>
      <c r="B2191" s="61"/>
      <c r="C2191" s="61"/>
      <c r="D2191" s="61"/>
      <c r="E2191" s="215"/>
      <c r="F2191" s="61"/>
      <c r="G2191" s="61"/>
      <c r="H2191" s="215"/>
    </row>
    <row r="2192" spans="1:8" ht="15.75">
      <c r="A2192" s="61"/>
      <c r="B2192" s="61"/>
      <c r="C2192" s="61"/>
      <c r="D2192" s="61"/>
      <c r="E2192" s="215"/>
      <c r="F2192" s="61"/>
      <c r="G2192" s="61"/>
      <c r="H2192" s="215"/>
    </row>
    <row r="2193" spans="1:8" ht="15.75">
      <c r="A2193" s="61"/>
      <c r="B2193" s="61"/>
      <c r="C2193" s="61"/>
      <c r="D2193" s="61"/>
      <c r="E2193" s="215"/>
      <c r="F2193" s="61"/>
      <c r="G2193" s="61"/>
      <c r="H2193" s="215"/>
    </row>
    <row r="2194" spans="1:8" ht="15.75">
      <c r="A2194" s="61"/>
      <c r="B2194" s="61"/>
      <c r="C2194" s="61"/>
      <c r="D2194" s="61"/>
      <c r="E2194" s="215"/>
      <c r="F2194" s="61"/>
      <c r="G2194" s="61"/>
      <c r="H2194" s="215"/>
    </row>
    <row r="2195" spans="1:8" ht="15.75">
      <c r="A2195" s="61"/>
      <c r="B2195" s="61"/>
      <c r="C2195" s="61"/>
      <c r="D2195" s="61"/>
      <c r="E2195" s="215"/>
      <c r="F2195" s="61"/>
      <c r="G2195" s="61"/>
      <c r="H2195" s="215"/>
    </row>
    <row r="2196" spans="1:8" ht="15.75">
      <c r="A2196" s="61"/>
      <c r="B2196" s="61"/>
      <c r="C2196" s="61"/>
      <c r="D2196" s="61"/>
      <c r="E2196" s="215"/>
      <c r="F2196" s="61"/>
      <c r="G2196" s="61"/>
      <c r="H2196" s="215"/>
    </row>
    <row r="2197" spans="1:8" ht="15.75">
      <c r="A2197" s="61"/>
      <c r="B2197" s="61"/>
      <c r="C2197" s="61"/>
      <c r="D2197" s="61"/>
      <c r="E2197" s="215"/>
      <c r="F2197" s="61"/>
      <c r="G2197" s="61"/>
      <c r="H2197" s="215"/>
    </row>
    <row r="2198" spans="1:8" ht="15.75">
      <c r="A2198" s="61"/>
      <c r="B2198" s="61"/>
      <c r="C2198" s="61"/>
      <c r="D2198" s="61"/>
      <c r="E2198" s="215"/>
      <c r="F2198" s="61"/>
      <c r="G2198" s="61"/>
      <c r="H2198" s="215"/>
    </row>
    <row r="2199" spans="1:8" ht="15.75">
      <c r="A2199" s="61"/>
      <c r="B2199" s="61"/>
      <c r="C2199" s="61"/>
      <c r="D2199" s="61"/>
      <c r="E2199" s="215"/>
      <c r="F2199" s="61"/>
      <c r="G2199" s="61"/>
      <c r="H2199" s="215"/>
    </row>
    <row r="2200" spans="1:8" ht="15.75">
      <c r="A2200" s="61"/>
      <c r="B2200" s="61"/>
      <c r="C2200" s="61"/>
      <c r="D2200" s="61"/>
      <c r="E2200" s="215"/>
      <c r="F2200" s="61"/>
      <c r="G2200" s="61"/>
      <c r="H2200" s="215"/>
    </row>
    <row r="2201" spans="1:8" ht="15.75">
      <c r="A2201" s="61"/>
      <c r="B2201" s="61"/>
      <c r="C2201" s="61"/>
      <c r="D2201" s="61"/>
      <c r="E2201" s="215"/>
      <c r="F2201" s="61"/>
      <c r="G2201" s="61"/>
      <c r="H2201" s="215"/>
    </row>
    <row r="2202" spans="1:8" ht="15.75">
      <c r="A2202" s="61"/>
      <c r="B2202" s="61"/>
      <c r="C2202" s="61"/>
      <c r="D2202" s="61"/>
      <c r="E2202" s="215"/>
      <c r="F2202" s="61"/>
      <c r="G2202" s="61"/>
      <c r="H2202" s="215"/>
    </row>
    <row r="2203" spans="1:8" ht="15.75">
      <c r="A2203" s="61"/>
      <c r="B2203" s="61"/>
      <c r="C2203" s="61"/>
      <c r="D2203" s="61"/>
      <c r="E2203" s="215"/>
      <c r="F2203" s="61"/>
      <c r="G2203" s="61"/>
      <c r="H2203" s="215"/>
    </row>
    <row r="2204" spans="1:8" ht="15.75">
      <c r="A2204" s="61"/>
      <c r="B2204" s="61"/>
      <c r="C2204" s="61"/>
      <c r="D2204" s="61"/>
      <c r="E2204" s="215"/>
      <c r="F2204" s="61"/>
      <c r="G2204" s="61"/>
      <c r="H2204" s="215"/>
    </row>
    <row r="2205" spans="1:8" ht="15.75">
      <c r="A2205" s="61"/>
      <c r="B2205" s="61"/>
      <c r="C2205" s="61"/>
      <c r="D2205" s="61"/>
      <c r="E2205" s="215"/>
      <c r="F2205" s="61"/>
      <c r="G2205" s="61"/>
      <c r="H2205" s="215"/>
    </row>
    <row r="2206" spans="1:8" ht="15.75">
      <c r="A2206" s="61"/>
      <c r="B2206" s="61"/>
      <c r="C2206" s="61"/>
      <c r="D2206" s="61"/>
      <c r="E2206" s="215"/>
      <c r="F2206" s="61"/>
      <c r="G2206" s="61"/>
      <c r="H2206" s="215"/>
    </row>
    <row r="2207" spans="1:8" ht="15.75">
      <c r="A2207" s="61"/>
      <c r="B2207" s="61"/>
      <c r="C2207" s="61"/>
      <c r="D2207" s="61"/>
      <c r="E2207" s="215"/>
      <c r="F2207" s="61"/>
      <c r="G2207" s="61"/>
      <c r="H2207" s="215"/>
    </row>
    <row r="2208" spans="1:8" ht="15.75">
      <c r="A2208" s="61"/>
      <c r="B2208" s="61"/>
      <c r="C2208" s="61"/>
      <c r="D2208" s="61"/>
      <c r="E2208" s="215"/>
      <c r="F2208" s="61"/>
      <c r="G2208" s="61"/>
      <c r="H2208" s="215"/>
    </row>
    <row r="2209" spans="1:8" ht="15.75">
      <c r="A2209" s="61"/>
      <c r="B2209" s="61"/>
      <c r="C2209" s="61"/>
      <c r="D2209" s="61"/>
      <c r="E2209" s="215"/>
      <c r="F2209" s="61"/>
      <c r="G2209" s="61"/>
      <c r="H2209" s="215"/>
    </row>
    <row r="2210" spans="1:8" ht="15.75">
      <c r="A2210" s="61"/>
      <c r="B2210" s="61"/>
      <c r="C2210" s="61"/>
      <c r="D2210" s="61"/>
      <c r="E2210" s="215"/>
      <c r="F2210" s="61"/>
      <c r="G2210" s="61"/>
      <c r="H2210" s="215"/>
    </row>
    <row r="2211" spans="1:8" ht="15.75">
      <c r="A2211" s="61"/>
      <c r="B2211" s="61"/>
      <c r="C2211" s="61"/>
      <c r="D2211" s="61"/>
      <c r="E2211" s="215"/>
      <c r="F2211" s="61"/>
      <c r="G2211" s="61"/>
      <c r="H2211" s="215"/>
    </row>
    <row r="2212" spans="1:8" ht="15.75">
      <c r="A2212" s="61"/>
      <c r="B2212" s="61"/>
      <c r="C2212" s="61"/>
      <c r="D2212" s="61"/>
      <c r="E2212" s="215"/>
      <c r="F2212" s="61"/>
      <c r="G2212" s="61"/>
      <c r="H2212" s="215"/>
    </row>
    <row r="2213" spans="1:8" ht="15.75">
      <c r="A2213" s="61"/>
      <c r="B2213" s="61"/>
      <c r="C2213" s="61"/>
      <c r="D2213" s="61"/>
      <c r="E2213" s="215"/>
      <c r="F2213" s="61"/>
      <c r="G2213" s="61"/>
      <c r="H2213" s="215"/>
    </row>
    <row r="2214" spans="1:8" ht="15.75">
      <c r="A2214" s="61"/>
      <c r="B2214" s="61"/>
      <c r="C2214" s="61"/>
      <c r="D2214" s="61"/>
      <c r="E2214" s="215"/>
      <c r="F2214" s="61"/>
      <c r="G2214" s="61"/>
      <c r="H2214" s="215"/>
    </row>
    <row r="2215" spans="1:8" ht="15.75">
      <c r="A2215" s="61"/>
      <c r="B2215" s="61"/>
      <c r="C2215" s="61"/>
      <c r="D2215" s="61"/>
      <c r="E2215" s="215"/>
      <c r="F2215" s="61"/>
      <c r="G2215" s="61"/>
      <c r="H2215" s="215"/>
    </row>
    <row r="2216" spans="1:8" ht="15.75">
      <c r="A2216" s="61"/>
      <c r="B2216" s="61"/>
      <c r="C2216" s="61"/>
      <c r="D2216" s="61"/>
      <c r="E2216" s="215"/>
      <c r="F2216" s="61"/>
      <c r="G2216" s="61"/>
      <c r="H2216" s="215"/>
    </row>
    <row r="2217" spans="1:8" ht="15.75">
      <c r="A2217" s="61"/>
      <c r="B2217" s="61"/>
      <c r="C2217" s="61"/>
      <c r="D2217" s="61"/>
      <c r="E2217" s="215"/>
      <c r="F2217" s="61"/>
      <c r="G2217" s="61"/>
      <c r="H2217" s="215"/>
    </row>
    <row r="2218" spans="1:8" ht="15.75">
      <c r="A2218" s="61"/>
      <c r="B2218" s="61"/>
      <c r="C2218" s="61"/>
      <c r="D2218" s="61"/>
      <c r="E2218" s="215"/>
      <c r="F2218" s="61"/>
      <c r="G2218" s="61"/>
      <c r="H2218" s="215"/>
    </row>
    <row r="2219" spans="1:8" ht="15.75">
      <c r="A2219" s="61"/>
      <c r="B2219" s="61"/>
      <c r="C2219" s="61"/>
      <c r="D2219" s="61"/>
      <c r="E2219" s="215"/>
      <c r="F2219" s="61"/>
      <c r="G2219" s="61"/>
      <c r="H2219" s="215"/>
    </row>
    <row r="2220" spans="1:8" ht="15.75">
      <c r="A2220" s="61"/>
      <c r="B2220" s="61"/>
      <c r="C2220" s="61"/>
      <c r="D2220" s="61"/>
      <c r="E2220" s="215"/>
      <c r="F2220" s="61"/>
      <c r="G2220" s="61"/>
      <c r="H2220" s="215"/>
    </row>
    <row r="2221" spans="1:8" ht="15.75">
      <c r="A2221" s="61"/>
      <c r="B2221" s="61"/>
      <c r="C2221" s="61"/>
      <c r="D2221" s="61"/>
      <c r="E2221" s="215"/>
      <c r="F2221" s="61"/>
      <c r="G2221" s="61"/>
      <c r="H2221" s="215"/>
    </row>
    <row r="2222" spans="1:8" ht="15.75">
      <c r="A2222" s="61"/>
      <c r="B2222" s="61"/>
      <c r="C2222" s="61"/>
      <c r="D2222" s="61"/>
      <c r="E2222" s="215"/>
      <c r="F2222" s="61"/>
      <c r="G2222" s="61"/>
      <c r="H2222" s="215"/>
    </row>
    <row r="2223" spans="1:8" ht="15.75">
      <c r="A2223" s="61"/>
      <c r="B2223" s="61"/>
      <c r="C2223" s="61"/>
      <c r="D2223" s="61"/>
      <c r="E2223" s="215"/>
      <c r="F2223" s="61"/>
      <c r="G2223" s="61"/>
      <c r="H2223" s="215"/>
    </row>
    <row r="2224" spans="1:8" ht="15.75">
      <c r="A2224" s="61"/>
      <c r="B2224" s="61"/>
      <c r="C2224" s="61"/>
      <c r="D2224" s="61"/>
      <c r="E2224" s="215"/>
      <c r="F2224" s="61"/>
      <c r="G2224" s="61"/>
      <c r="H2224" s="215"/>
    </row>
    <row r="2225" spans="1:8" ht="15.75">
      <c r="A2225" s="61"/>
      <c r="B2225" s="61"/>
      <c r="C2225" s="61"/>
      <c r="D2225" s="61"/>
      <c r="E2225" s="215"/>
      <c r="F2225" s="61"/>
      <c r="G2225" s="61"/>
      <c r="H2225" s="215"/>
    </row>
    <row r="2226" spans="1:8" ht="15.75">
      <c r="A2226" s="61"/>
      <c r="B2226" s="61"/>
      <c r="C2226" s="61"/>
      <c r="D2226" s="61"/>
      <c r="E2226" s="215"/>
      <c r="F2226" s="61"/>
      <c r="G2226" s="61"/>
      <c r="H2226" s="215"/>
    </row>
    <row r="2227" spans="1:8" ht="15.75">
      <c r="A2227" s="61"/>
      <c r="B2227" s="61"/>
      <c r="C2227" s="61"/>
      <c r="D2227" s="61"/>
      <c r="E2227" s="215"/>
      <c r="F2227" s="61"/>
      <c r="G2227" s="61"/>
      <c r="H2227" s="215"/>
    </row>
    <row r="2228" spans="1:8" ht="15.75">
      <c r="A2228" s="61"/>
      <c r="B2228" s="61"/>
      <c r="C2228" s="61"/>
      <c r="D2228" s="61"/>
      <c r="E2228" s="215"/>
      <c r="F2228" s="61"/>
      <c r="G2228" s="61"/>
      <c r="H2228" s="215"/>
    </row>
    <row r="2229" spans="1:8" ht="15.75">
      <c r="A2229" s="61"/>
      <c r="B2229" s="61"/>
      <c r="C2229" s="61"/>
      <c r="D2229" s="61"/>
      <c r="E2229" s="215"/>
      <c r="F2229" s="61"/>
      <c r="G2229" s="61"/>
      <c r="H2229" s="215"/>
    </row>
    <row r="2230" spans="1:8" ht="15.75">
      <c r="A2230" s="61"/>
      <c r="B2230" s="61"/>
      <c r="C2230" s="61"/>
      <c r="D2230" s="61"/>
      <c r="E2230" s="215"/>
      <c r="F2230" s="61"/>
      <c r="G2230" s="61"/>
      <c r="H2230" s="215"/>
    </row>
    <row r="2231" spans="1:8" ht="15.75">
      <c r="A2231" s="61"/>
      <c r="B2231" s="61"/>
      <c r="C2231" s="61"/>
      <c r="D2231" s="61"/>
      <c r="E2231" s="215"/>
      <c r="F2231" s="61"/>
      <c r="G2231" s="61"/>
      <c r="H2231" s="215"/>
    </row>
    <row r="2232" spans="1:8" ht="15.75">
      <c r="A2232" s="61"/>
      <c r="B2232" s="61"/>
      <c r="C2232" s="61"/>
      <c r="D2232" s="61"/>
      <c r="E2232" s="215"/>
      <c r="F2232" s="61"/>
      <c r="G2232" s="61"/>
      <c r="H2232" s="215"/>
    </row>
    <row r="2233" spans="1:8" ht="15.75">
      <c r="A2233" s="61"/>
      <c r="B2233" s="61"/>
      <c r="C2233" s="61"/>
      <c r="D2233" s="61"/>
      <c r="E2233" s="215"/>
      <c r="F2233" s="61"/>
      <c r="G2233" s="61"/>
      <c r="H2233" s="215"/>
    </row>
    <row r="2234" spans="1:8" ht="15.75">
      <c r="A2234" s="61"/>
      <c r="B2234" s="61"/>
      <c r="C2234" s="61"/>
      <c r="D2234" s="61"/>
      <c r="E2234" s="215"/>
      <c r="F2234" s="61"/>
      <c r="G2234" s="61"/>
      <c r="H2234" s="215"/>
    </row>
    <row r="2235" spans="1:8" ht="15.75">
      <c r="A2235" s="61"/>
      <c r="B2235" s="61"/>
      <c r="C2235" s="61"/>
      <c r="D2235" s="61"/>
      <c r="E2235" s="215"/>
      <c r="F2235" s="61"/>
      <c r="G2235" s="61"/>
      <c r="H2235" s="215"/>
    </row>
    <row r="2236" spans="1:8" ht="15.75">
      <c r="A2236" s="61"/>
      <c r="B2236" s="61"/>
      <c r="C2236" s="61"/>
      <c r="D2236" s="61"/>
      <c r="E2236" s="215"/>
      <c r="F2236" s="61"/>
      <c r="G2236" s="61"/>
      <c r="H2236" s="215"/>
    </row>
    <row r="2237" spans="1:8" ht="15.75">
      <c r="A2237" s="61"/>
      <c r="B2237" s="61"/>
      <c r="C2237" s="61"/>
      <c r="D2237" s="61"/>
      <c r="E2237" s="215"/>
      <c r="F2237" s="61"/>
      <c r="G2237" s="61"/>
      <c r="H2237" s="215"/>
    </row>
    <row r="2238" spans="1:8" ht="15.75">
      <c r="A2238" s="61"/>
      <c r="B2238" s="61"/>
      <c r="C2238" s="61"/>
      <c r="D2238" s="61"/>
      <c r="E2238" s="215"/>
      <c r="F2238" s="61"/>
      <c r="G2238" s="61"/>
      <c r="H2238" s="215"/>
    </row>
    <row r="2239" spans="1:8" ht="15.75">
      <c r="A2239" s="61"/>
      <c r="B2239" s="61"/>
      <c r="C2239" s="61"/>
      <c r="D2239" s="61"/>
      <c r="E2239" s="215"/>
      <c r="F2239" s="61"/>
      <c r="G2239" s="61"/>
      <c r="H2239" s="215"/>
    </row>
    <row r="2240" spans="1:8" ht="15.75">
      <c r="A2240" s="61"/>
      <c r="B2240" s="61"/>
      <c r="C2240" s="61"/>
      <c r="D2240" s="61"/>
      <c r="E2240" s="215"/>
      <c r="F2240" s="61"/>
      <c r="G2240" s="61"/>
      <c r="H2240" s="215"/>
    </row>
    <row r="2241" spans="1:8" ht="15.75">
      <c r="A2241" s="61"/>
      <c r="B2241" s="61"/>
      <c r="C2241" s="61"/>
      <c r="D2241" s="61"/>
      <c r="E2241" s="215"/>
      <c r="F2241" s="61"/>
      <c r="G2241" s="61"/>
      <c r="H2241" s="215"/>
    </row>
    <row r="2242" spans="1:8" ht="15.75">
      <c r="A2242" s="61"/>
      <c r="B2242" s="61"/>
      <c r="C2242" s="61"/>
      <c r="D2242" s="61"/>
      <c r="E2242" s="215"/>
      <c r="F2242" s="61"/>
      <c r="G2242" s="61"/>
      <c r="H2242" s="215"/>
    </row>
    <row r="2243" spans="1:8" ht="15.75">
      <c r="A2243" s="61"/>
      <c r="B2243" s="61"/>
      <c r="C2243" s="61"/>
      <c r="D2243" s="61"/>
      <c r="E2243" s="215"/>
      <c r="F2243" s="61"/>
      <c r="G2243" s="61"/>
      <c r="H2243" s="215"/>
    </row>
    <row r="2244" spans="1:8" ht="15.75">
      <c r="A2244" s="61"/>
      <c r="B2244" s="61"/>
      <c r="C2244" s="61"/>
      <c r="D2244" s="61"/>
      <c r="E2244" s="215"/>
      <c r="F2244" s="61"/>
      <c r="G2244" s="61"/>
      <c r="H2244" s="215"/>
    </row>
    <row r="2245" spans="1:8" ht="15.75">
      <c r="A2245" s="61"/>
      <c r="B2245" s="61"/>
      <c r="C2245" s="61"/>
      <c r="D2245" s="61"/>
      <c r="E2245" s="215"/>
      <c r="F2245" s="61"/>
      <c r="G2245" s="61"/>
      <c r="H2245" s="215"/>
    </row>
    <row r="2246" spans="1:8" ht="15.75">
      <c r="A2246" s="61"/>
      <c r="B2246" s="61"/>
      <c r="C2246" s="61"/>
      <c r="D2246" s="61"/>
      <c r="E2246" s="215"/>
      <c r="F2246" s="61"/>
      <c r="G2246" s="61"/>
      <c r="H2246" s="215"/>
    </row>
    <row r="2247" spans="1:8" ht="15.75">
      <c r="A2247" s="61"/>
      <c r="B2247" s="61"/>
      <c r="C2247" s="61"/>
      <c r="D2247" s="61"/>
      <c r="E2247" s="215"/>
      <c r="F2247" s="61"/>
      <c r="G2247" s="61"/>
      <c r="H2247" s="215"/>
    </row>
    <row r="2248" spans="1:8" ht="15.75">
      <c r="A2248" s="61"/>
      <c r="B2248" s="61"/>
      <c r="C2248" s="61"/>
      <c r="D2248" s="61"/>
      <c r="E2248" s="215"/>
      <c r="F2248" s="61"/>
      <c r="G2248" s="61"/>
      <c r="H2248" s="215"/>
    </row>
    <row r="2249" spans="1:8" ht="15.75">
      <c r="A2249" s="61"/>
      <c r="B2249" s="61"/>
      <c r="C2249" s="61"/>
      <c r="D2249" s="61"/>
      <c r="E2249" s="215"/>
      <c r="F2249" s="61"/>
      <c r="G2249" s="61"/>
      <c r="H2249" s="215"/>
    </row>
    <row r="2250" spans="1:8" ht="15.75">
      <c r="A2250" s="61"/>
      <c r="B2250" s="61"/>
      <c r="C2250" s="61"/>
      <c r="D2250" s="61"/>
      <c r="E2250" s="215"/>
      <c r="F2250" s="61"/>
      <c r="G2250" s="61"/>
      <c r="H2250" s="215"/>
    </row>
    <row r="2251" spans="1:8" ht="15.75">
      <c r="A2251" s="61"/>
      <c r="B2251" s="61"/>
      <c r="C2251" s="61"/>
      <c r="D2251" s="61"/>
      <c r="E2251" s="215"/>
      <c r="F2251" s="61"/>
      <c r="G2251" s="61"/>
      <c r="H2251" s="215"/>
    </row>
    <row r="2252" spans="1:8" ht="15.75">
      <c r="A2252" s="61"/>
      <c r="B2252" s="61"/>
      <c r="C2252" s="61"/>
      <c r="D2252" s="61"/>
      <c r="E2252" s="215"/>
      <c r="F2252" s="61"/>
      <c r="G2252" s="61"/>
      <c r="H2252" s="215"/>
    </row>
    <row r="2253" spans="1:8" ht="15.75">
      <c r="A2253" s="61"/>
      <c r="B2253" s="61"/>
      <c r="C2253" s="61"/>
      <c r="D2253" s="61"/>
      <c r="E2253" s="215"/>
      <c r="F2253" s="61"/>
      <c r="G2253" s="61"/>
      <c r="H2253" s="215"/>
    </row>
    <row r="2254" spans="1:8" ht="15.75">
      <c r="A2254" s="61"/>
      <c r="B2254" s="61"/>
      <c r="C2254" s="61"/>
      <c r="D2254" s="61"/>
      <c r="E2254" s="215"/>
      <c r="F2254" s="61"/>
      <c r="G2254" s="61"/>
      <c r="H2254" s="215"/>
    </row>
    <row r="2255" spans="1:8" ht="15.75">
      <c r="A2255" s="61"/>
      <c r="B2255" s="61"/>
      <c r="C2255" s="61"/>
      <c r="D2255" s="61"/>
      <c r="E2255" s="215"/>
      <c r="F2255" s="61"/>
      <c r="G2255" s="61"/>
      <c r="H2255" s="215"/>
    </row>
    <row r="2256" spans="1:8" ht="15.75">
      <c r="A2256" s="61"/>
      <c r="B2256" s="61"/>
      <c r="C2256" s="61"/>
      <c r="D2256" s="61"/>
      <c r="E2256" s="215"/>
      <c r="F2256" s="61"/>
      <c r="G2256" s="61"/>
      <c r="H2256" s="215"/>
    </row>
    <row r="2257" spans="1:8" ht="15.75">
      <c r="A2257" s="61"/>
      <c r="B2257" s="61"/>
      <c r="C2257" s="61"/>
      <c r="D2257" s="61"/>
      <c r="E2257" s="215"/>
      <c r="F2257" s="61"/>
      <c r="G2257" s="61"/>
      <c r="H2257" s="215"/>
    </row>
    <row r="2258" spans="1:8" ht="15.75">
      <c r="A2258" s="61"/>
      <c r="B2258" s="61"/>
      <c r="C2258" s="61"/>
      <c r="D2258" s="61"/>
      <c r="E2258" s="215"/>
      <c r="F2258" s="61"/>
      <c r="G2258" s="61"/>
      <c r="H2258" s="215"/>
    </row>
    <row r="2259" spans="1:8" ht="15.75">
      <c r="A2259" s="61"/>
      <c r="B2259" s="61"/>
      <c r="C2259" s="61"/>
      <c r="D2259" s="61"/>
      <c r="E2259" s="215"/>
      <c r="F2259" s="61"/>
      <c r="G2259" s="61"/>
      <c r="H2259" s="215"/>
    </row>
    <row r="2260" spans="1:8" ht="15.75">
      <c r="A2260" s="61"/>
      <c r="B2260" s="61"/>
      <c r="C2260" s="61"/>
      <c r="D2260" s="61"/>
      <c r="E2260" s="215"/>
      <c r="F2260" s="61"/>
      <c r="G2260" s="61"/>
      <c r="H2260" s="215"/>
    </row>
    <row r="2261" spans="1:8" ht="15.75">
      <c r="A2261" s="61"/>
      <c r="B2261" s="61"/>
      <c r="C2261" s="61"/>
      <c r="D2261" s="61"/>
      <c r="E2261" s="215"/>
      <c r="F2261" s="61"/>
      <c r="G2261" s="61"/>
      <c r="H2261" s="215"/>
    </row>
    <row r="2262" spans="1:8" ht="15.75">
      <c r="A2262" s="61"/>
      <c r="B2262" s="61"/>
      <c r="C2262" s="61"/>
      <c r="D2262" s="61"/>
      <c r="E2262" s="215"/>
      <c r="F2262" s="61"/>
      <c r="G2262" s="61"/>
      <c r="H2262" s="215"/>
    </row>
    <row r="2263" spans="1:8" ht="15.75">
      <c r="A2263" s="61"/>
      <c r="B2263" s="61"/>
      <c r="C2263" s="61"/>
      <c r="D2263" s="61"/>
      <c r="E2263" s="215"/>
      <c r="F2263" s="61"/>
      <c r="G2263" s="61"/>
      <c r="H2263" s="215"/>
    </row>
    <row r="2264" spans="1:8" ht="15.75">
      <c r="A2264" s="61"/>
      <c r="B2264" s="61"/>
      <c r="C2264" s="61"/>
      <c r="D2264" s="61"/>
      <c r="E2264" s="215"/>
      <c r="F2264" s="61"/>
      <c r="G2264" s="61"/>
      <c r="H2264" s="215"/>
    </row>
    <row r="2265" spans="1:8" ht="15.75">
      <c r="A2265" s="61"/>
      <c r="B2265" s="61"/>
      <c r="C2265" s="61"/>
      <c r="D2265" s="61"/>
      <c r="E2265" s="215"/>
      <c r="F2265" s="61"/>
      <c r="G2265" s="61"/>
      <c r="H2265" s="215"/>
    </row>
    <row r="2266" spans="1:8" ht="15.75">
      <c r="A2266" s="61"/>
      <c r="B2266" s="61"/>
      <c r="C2266" s="61"/>
      <c r="D2266" s="61"/>
      <c r="E2266" s="215"/>
      <c r="F2266" s="61"/>
      <c r="G2266" s="61"/>
      <c r="H2266" s="215"/>
    </row>
    <row r="2267" spans="1:8" ht="15.75">
      <c r="A2267" s="61"/>
      <c r="B2267" s="61"/>
      <c r="C2267" s="61"/>
      <c r="D2267" s="61"/>
      <c r="E2267" s="215"/>
      <c r="F2267" s="61"/>
      <c r="G2267" s="61"/>
      <c r="H2267" s="215"/>
    </row>
    <row r="2268" spans="1:8" ht="15.75">
      <c r="A2268" s="61"/>
      <c r="B2268" s="61"/>
      <c r="C2268" s="61"/>
      <c r="D2268" s="61"/>
      <c r="E2268" s="215"/>
      <c r="F2268" s="61"/>
      <c r="G2268" s="61"/>
      <c r="H2268" s="215"/>
    </row>
    <row r="2269" spans="1:8" ht="15.75">
      <c r="A2269" s="61"/>
      <c r="B2269" s="61"/>
      <c r="C2269" s="61"/>
      <c r="D2269" s="61"/>
      <c r="E2269" s="215"/>
      <c r="F2269" s="61"/>
      <c r="G2269" s="61"/>
      <c r="H2269" s="215"/>
    </row>
    <row r="2270" spans="1:8" ht="15.75">
      <c r="A2270" s="61"/>
      <c r="B2270" s="61"/>
      <c r="C2270" s="61"/>
      <c r="D2270" s="61"/>
      <c r="E2270" s="215"/>
      <c r="F2270" s="61"/>
      <c r="G2270" s="61"/>
      <c r="H2270" s="215"/>
    </row>
    <row r="2271" spans="1:8" ht="15.75">
      <c r="A2271" s="61"/>
      <c r="B2271" s="61"/>
      <c r="C2271" s="61"/>
      <c r="D2271" s="61"/>
      <c r="E2271" s="215"/>
      <c r="F2271" s="61"/>
      <c r="G2271" s="61"/>
      <c r="H2271" s="215"/>
    </row>
    <row r="2272" spans="1:8" ht="15.75">
      <c r="A2272" s="61"/>
      <c r="B2272" s="61"/>
      <c r="C2272" s="61"/>
      <c r="D2272" s="61"/>
      <c r="E2272" s="215"/>
      <c r="F2272" s="61"/>
      <c r="G2272" s="61"/>
      <c r="H2272" s="215"/>
    </row>
    <row r="2273" spans="1:8" ht="15.75">
      <c r="A2273" s="61"/>
      <c r="B2273" s="61"/>
      <c r="C2273" s="61"/>
      <c r="D2273" s="61"/>
      <c r="E2273" s="215"/>
      <c r="F2273" s="61"/>
      <c r="G2273" s="61"/>
      <c r="H2273" s="215"/>
    </row>
    <row r="2274" spans="1:8" ht="15.75">
      <c r="A2274" s="61"/>
      <c r="B2274" s="61"/>
      <c r="C2274" s="61"/>
      <c r="D2274" s="61"/>
      <c r="E2274" s="215"/>
      <c r="F2274" s="61"/>
      <c r="G2274" s="61"/>
      <c r="H2274" s="215"/>
    </row>
    <row r="2275" spans="1:8" ht="15.75">
      <c r="A2275" s="61"/>
      <c r="B2275" s="61"/>
      <c r="C2275" s="61"/>
      <c r="D2275" s="61"/>
      <c r="E2275" s="215"/>
      <c r="F2275" s="61"/>
      <c r="G2275" s="61"/>
      <c r="H2275" s="215"/>
    </row>
    <row r="2276" spans="1:8" ht="15.75">
      <c r="A2276" s="61"/>
      <c r="B2276" s="61"/>
      <c r="C2276" s="61"/>
      <c r="D2276" s="61"/>
      <c r="E2276" s="215"/>
      <c r="F2276" s="61"/>
      <c r="G2276" s="61"/>
      <c r="H2276" s="215"/>
    </row>
    <row r="2277" spans="1:8" ht="15.75">
      <c r="A2277" s="61"/>
      <c r="B2277" s="61"/>
      <c r="C2277" s="61"/>
      <c r="D2277" s="61"/>
      <c r="E2277" s="215"/>
      <c r="F2277" s="61"/>
      <c r="G2277" s="61"/>
      <c r="H2277" s="215"/>
    </row>
    <row r="2278" spans="1:8" ht="15.75">
      <c r="A2278" s="61"/>
      <c r="B2278" s="61"/>
      <c r="C2278" s="61"/>
      <c r="D2278" s="61"/>
      <c r="E2278" s="215"/>
      <c r="F2278" s="61"/>
      <c r="G2278" s="61"/>
      <c r="H2278" s="215"/>
    </row>
    <row r="2279" spans="1:8" ht="15.75">
      <c r="A2279" s="61"/>
      <c r="B2279" s="61"/>
      <c r="C2279" s="61"/>
      <c r="D2279" s="61"/>
      <c r="E2279" s="215"/>
      <c r="F2279" s="61"/>
      <c r="G2279" s="61"/>
      <c r="H2279" s="215"/>
    </row>
    <row r="2280" spans="1:8" ht="15.75">
      <c r="A2280" s="61"/>
      <c r="B2280" s="61"/>
      <c r="C2280" s="61"/>
      <c r="D2280" s="61"/>
      <c r="E2280" s="215"/>
      <c r="F2280" s="61"/>
      <c r="G2280" s="61"/>
      <c r="H2280" s="215"/>
    </row>
    <row r="2281" spans="1:8" ht="15.75">
      <c r="A2281" s="61"/>
      <c r="B2281" s="61"/>
      <c r="C2281" s="61"/>
      <c r="D2281" s="61"/>
      <c r="E2281" s="215"/>
      <c r="F2281" s="61"/>
      <c r="G2281" s="61"/>
      <c r="H2281" s="215"/>
    </row>
    <row r="2282" spans="1:8" ht="15.75">
      <c r="A2282" s="61"/>
      <c r="B2282" s="61"/>
      <c r="C2282" s="61"/>
      <c r="D2282" s="61"/>
      <c r="E2282" s="215"/>
      <c r="F2282" s="61"/>
      <c r="G2282" s="61"/>
      <c r="H2282" s="215"/>
    </row>
    <row r="2283" spans="1:8" ht="15.75">
      <c r="A2283" s="61"/>
      <c r="B2283" s="61"/>
      <c r="C2283" s="61"/>
      <c r="D2283" s="61"/>
      <c r="E2283" s="215"/>
      <c r="F2283" s="61"/>
      <c r="G2283" s="61"/>
      <c r="H2283" s="215"/>
    </row>
    <row r="2284" spans="1:8" ht="15.75">
      <c r="A2284" s="61"/>
      <c r="B2284" s="61"/>
      <c r="C2284" s="61"/>
      <c r="D2284" s="61"/>
      <c r="E2284" s="215"/>
      <c r="F2284" s="61"/>
      <c r="G2284" s="61"/>
      <c r="H2284" s="215"/>
    </row>
    <row r="2285" spans="1:8" ht="15.75">
      <c r="A2285" s="61"/>
      <c r="B2285" s="61"/>
      <c r="C2285" s="61"/>
      <c r="D2285" s="61"/>
      <c r="E2285" s="215"/>
      <c r="F2285" s="61"/>
      <c r="G2285" s="61"/>
      <c r="H2285" s="215"/>
    </row>
    <row r="2286" spans="1:8" ht="15.75">
      <c r="A2286" s="61"/>
      <c r="B2286" s="61"/>
      <c r="C2286" s="61"/>
      <c r="D2286" s="61"/>
      <c r="E2286" s="215"/>
      <c r="F2286" s="61"/>
      <c r="G2286" s="61"/>
      <c r="H2286" s="215"/>
    </row>
    <row r="2287" spans="1:8" ht="15.75">
      <c r="A2287" s="61"/>
      <c r="B2287" s="61"/>
      <c r="C2287" s="61"/>
      <c r="D2287" s="61"/>
      <c r="E2287" s="215"/>
      <c r="F2287" s="61"/>
      <c r="G2287" s="61"/>
      <c r="H2287" s="215"/>
    </row>
    <row r="2288" spans="1:8" ht="15.75">
      <c r="A2288" s="61"/>
      <c r="B2288" s="61"/>
      <c r="C2288" s="61"/>
      <c r="D2288" s="61"/>
      <c r="E2288" s="215"/>
      <c r="F2288" s="61"/>
      <c r="G2288" s="61"/>
      <c r="H2288" s="215"/>
    </row>
    <row r="2289" spans="1:8" ht="15.75">
      <c r="A2289" s="61"/>
      <c r="B2289" s="61"/>
      <c r="C2289" s="61"/>
      <c r="D2289" s="61"/>
      <c r="E2289" s="215"/>
      <c r="F2289" s="61"/>
      <c r="G2289" s="61"/>
      <c r="H2289" s="215"/>
    </row>
    <row r="2290" spans="1:8" ht="15.75">
      <c r="A2290" s="61"/>
      <c r="B2290" s="61"/>
      <c r="C2290" s="61"/>
      <c r="D2290" s="61"/>
      <c r="E2290" s="215"/>
      <c r="F2290" s="61"/>
      <c r="G2290" s="61"/>
      <c r="H2290" s="215"/>
    </row>
    <row r="2291" spans="1:8" ht="15.75">
      <c r="A2291" s="61"/>
      <c r="B2291" s="61"/>
      <c r="C2291" s="61"/>
      <c r="D2291" s="61"/>
      <c r="E2291" s="215"/>
      <c r="F2291" s="61"/>
      <c r="G2291" s="61"/>
      <c r="H2291" s="215"/>
    </row>
    <row r="2292" spans="1:8" ht="15.75">
      <c r="A2292" s="61"/>
      <c r="B2292" s="61"/>
      <c r="C2292" s="61"/>
      <c r="D2292" s="61"/>
      <c r="E2292" s="215"/>
      <c r="F2292" s="61"/>
      <c r="G2292" s="61"/>
      <c r="H2292" s="215"/>
    </row>
    <row r="2293" spans="1:8" ht="15.75">
      <c r="A2293" s="61"/>
      <c r="B2293" s="61"/>
      <c r="C2293" s="61"/>
      <c r="D2293" s="61"/>
      <c r="E2293" s="215"/>
      <c r="F2293" s="61"/>
      <c r="G2293" s="61"/>
      <c r="H2293" s="215"/>
    </row>
    <row r="2294" spans="1:8" ht="15.75">
      <c r="A2294" s="61"/>
      <c r="B2294" s="61"/>
      <c r="C2294" s="61"/>
      <c r="D2294" s="61"/>
      <c r="E2294" s="215"/>
      <c r="F2294" s="61"/>
      <c r="G2294" s="61"/>
      <c r="H2294" s="215"/>
    </row>
    <row r="2295" spans="1:8" ht="15.75">
      <c r="A2295" s="61"/>
      <c r="B2295" s="61"/>
      <c r="C2295" s="61"/>
      <c r="D2295" s="61"/>
      <c r="E2295" s="215"/>
      <c r="F2295" s="61"/>
      <c r="G2295" s="61"/>
      <c r="H2295" s="215"/>
    </row>
    <row r="2296" spans="1:8" ht="15.75">
      <c r="A2296" s="61"/>
      <c r="B2296" s="61"/>
      <c r="C2296" s="61"/>
      <c r="D2296" s="61"/>
      <c r="E2296" s="215"/>
      <c r="F2296" s="61"/>
      <c r="G2296" s="61"/>
      <c r="H2296" s="215"/>
    </row>
    <row r="2297" spans="1:8" ht="15.75">
      <c r="A2297" s="61"/>
      <c r="B2297" s="61"/>
      <c r="C2297" s="61"/>
      <c r="D2297" s="61"/>
      <c r="E2297" s="215"/>
      <c r="F2297" s="61"/>
      <c r="G2297" s="61"/>
      <c r="H2297" s="215"/>
    </row>
    <row r="2298" spans="1:8" ht="15.75">
      <c r="A2298" s="61"/>
      <c r="B2298" s="61"/>
      <c r="C2298" s="61"/>
      <c r="D2298" s="61"/>
      <c r="E2298" s="215"/>
      <c r="F2298" s="61"/>
      <c r="G2298" s="61"/>
      <c r="H2298" s="215"/>
    </row>
    <row r="2299" spans="1:8" ht="15.75">
      <c r="A2299" s="61"/>
      <c r="B2299" s="61"/>
      <c r="C2299" s="61"/>
      <c r="D2299" s="61"/>
      <c r="E2299" s="215"/>
      <c r="F2299" s="61"/>
      <c r="G2299" s="61"/>
      <c r="H2299" s="215"/>
    </row>
    <row r="2300" spans="1:8" ht="15.75">
      <c r="A2300" s="61"/>
      <c r="B2300" s="61"/>
      <c r="C2300" s="61"/>
      <c r="D2300" s="61"/>
      <c r="E2300" s="215"/>
      <c r="F2300" s="61"/>
      <c r="G2300" s="61"/>
      <c r="H2300" s="215"/>
    </row>
    <row r="2301" spans="1:8" ht="15.75">
      <c r="A2301" s="61"/>
      <c r="B2301" s="61"/>
      <c r="C2301" s="61"/>
      <c r="D2301" s="61"/>
      <c r="E2301" s="215"/>
      <c r="F2301" s="61"/>
      <c r="G2301" s="61"/>
      <c r="H2301" s="215"/>
    </row>
    <row r="2302" spans="1:8" ht="15.75">
      <c r="A2302" s="61"/>
      <c r="B2302" s="61"/>
      <c r="C2302" s="61"/>
      <c r="D2302" s="61"/>
      <c r="E2302" s="215"/>
      <c r="F2302" s="61"/>
      <c r="G2302" s="61"/>
      <c r="H2302" s="215"/>
    </row>
    <row r="2303" spans="1:8" ht="15.75">
      <c r="A2303" s="61"/>
      <c r="B2303" s="61"/>
      <c r="C2303" s="61"/>
      <c r="D2303" s="61"/>
      <c r="E2303" s="215"/>
      <c r="F2303" s="61"/>
      <c r="G2303" s="61"/>
      <c r="H2303" s="215"/>
    </row>
    <row r="2304" spans="1:8" ht="15.75">
      <c r="A2304" s="61"/>
      <c r="B2304" s="61"/>
      <c r="C2304" s="61"/>
      <c r="D2304" s="61"/>
      <c r="E2304" s="215"/>
      <c r="F2304" s="61"/>
      <c r="G2304" s="61"/>
      <c r="H2304" s="215"/>
    </row>
    <row r="2305" spans="1:8" ht="15.75">
      <c r="A2305" s="61"/>
      <c r="B2305" s="61"/>
      <c r="C2305" s="61"/>
      <c r="D2305" s="61"/>
      <c r="E2305" s="215"/>
      <c r="F2305" s="61"/>
      <c r="G2305" s="61"/>
      <c r="H2305" s="215"/>
    </row>
    <row r="2306" spans="1:8" ht="15.75">
      <c r="A2306" s="61"/>
      <c r="B2306" s="61"/>
      <c r="C2306" s="61"/>
      <c r="D2306" s="61"/>
      <c r="E2306" s="215"/>
      <c r="F2306" s="61"/>
      <c r="G2306" s="61"/>
      <c r="H2306" s="215"/>
    </row>
    <row r="2307" spans="1:8" ht="15.75">
      <c r="A2307" s="61"/>
      <c r="B2307" s="61"/>
      <c r="C2307" s="61"/>
      <c r="D2307" s="61"/>
      <c r="E2307" s="215"/>
      <c r="F2307" s="61"/>
      <c r="G2307" s="61"/>
      <c r="H2307" s="215"/>
    </row>
    <row r="2308" spans="1:8" ht="15.75">
      <c r="A2308" s="61"/>
      <c r="B2308" s="61"/>
      <c r="C2308" s="61"/>
      <c r="D2308" s="61"/>
      <c r="E2308" s="215"/>
      <c r="F2308" s="61"/>
      <c r="G2308" s="61"/>
      <c r="H2308" s="215"/>
    </row>
    <row r="2309" spans="1:8" ht="15.75">
      <c r="A2309" s="61"/>
      <c r="B2309" s="61"/>
      <c r="C2309" s="61"/>
      <c r="D2309" s="61"/>
      <c r="E2309" s="215"/>
      <c r="F2309" s="61"/>
      <c r="G2309" s="61"/>
      <c r="H2309" s="215"/>
    </row>
    <row r="2310" spans="1:8" ht="15.75">
      <c r="A2310" s="61"/>
      <c r="B2310" s="61"/>
      <c r="C2310" s="61"/>
      <c r="D2310" s="61"/>
      <c r="E2310" s="215"/>
      <c r="F2310" s="61"/>
      <c r="G2310" s="61"/>
      <c r="H2310" s="215"/>
    </row>
    <row r="2311" spans="1:8" ht="15.75">
      <c r="A2311" s="61"/>
      <c r="B2311" s="61"/>
      <c r="C2311" s="61"/>
      <c r="D2311" s="61"/>
      <c r="E2311" s="215"/>
      <c r="F2311" s="61"/>
      <c r="G2311" s="61"/>
      <c r="H2311" s="215"/>
    </row>
    <row r="2312" spans="1:8" ht="15.75">
      <c r="A2312" s="61"/>
      <c r="B2312" s="61"/>
      <c r="C2312" s="61"/>
      <c r="D2312" s="61"/>
      <c r="E2312" s="215"/>
      <c r="F2312" s="61"/>
      <c r="G2312" s="61"/>
      <c r="H2312" s="215"/>
    </row>
    <row r="2313" spans="1:8" ht="15.75">
      <c r="A2313" s="61"/>
      <c r="B2313" s="61"/>
      <c r="C2313" s="61"/>
      <c r="D2313" s="61"/>
      <c r="E2313" s="215"/>
      <c r="F2313" s="61"/>
      <c r="G2313" s="61"/>
      <c r="H2313" s="215"/>
    </row>
    <row r="2314" spans="1:8" ht="15.75">
      <c r="A2314" s="61"/>
      <c r="B2314" s="61"/>
      <c r="C2314" s="61"/>
      <c r="D2314" s="61"/>
      <c r="E2314" s="215"/>
      <c r="F2314" s="61"/>
      <c r="G2314" s="61"/>
      <c r="H2314" s="215"/>
    </row>
    <row r="2315" spans="1:8" ht="15.75">
      <c r="A2315" s="61"/>
      <c r="B2315" s="61"/>
      <c r="C2315" s="61"/>
      <c r="D2315" s="61"/>
      <c r="E2315" s="215"/>
      <c r="F2315" s="61"/>
      <c r="G2315" s="61"/>
      <c r="H2315" s="215"/>
    </row>
    <row r="2316" spans="1:8" ht="15.75">
      <c r="A2316" s="61"/>
      <c r="B2316" s="61"/>
      <c r="C2316" s="61"/>
      <c r="D2316" s="61"/>
      <c r="E2316" s="215"/>
      <c r="F2316" s="61"/>
      <c r="G2316" s="61"/>
      <c r="H2316" s="215"/>
    </row>
    <row r="2317" spans="1:8" ht="15.75">
      <c r="A2317" s="61"/>
      <c r="B2317" s="61"/>
      <c r="C2317" s="61"/>
      <c r="D2317" s="61"/>
      <c r="E2317" s="215"/>
      <c r="F2317" s="61"/>
      <c r="G2317" s="61"/>
      <c r="H2317" s="215"/>
    </row>
    <row r="2318" spans="1:8" ht="15.75">
      <c r="A2318" s="61"/>
      <c r="B2318" s="61"/>
      <c r="C2318" s="61"/>
      <c r="D2318" s="61"/>
      <c r="E2318" s="215"/>
      <c r="F2318" s="61"/>
      <c r="G2318" s="61"/>
      <c r="H2318" s="215"/>
    </row>
    <row r="2319" spans="1:8" ht="15.75">
      <c r="A2319" s="61"/>
      <c r="B2319" s="61"/>
      <c r="C2319" s="61"/>
      <c r="D2319" s="61"/>
      <c r="E2319" s="215"/>
      <c r="F2319" s="61"/>
      <c r="G2319" s="61"/>
      <c r="H2319" s="215"/>
    </row>
    <row r="2320" spans="1:8" ht="15.75">
      <c r="A2320" s="61"/>
      <c r="B2320" s="61"/>
      <c r="C2320" s="61"/>
      <c r="D2320" s="61"/>
      <c r="E2320" s="215"/>
      <c r="F2320" s="61"/>
      <c r="G2320" s="61"/>
      <c r="H2320" s="215"/>
    </row>
    <row r="2321" spans="1:8" ht="15.75">
      <c r="A2321" s="61"/>
      <c r="B2321" s="61"/>
      <c r="C2321" s="61"/>
      <c r="D2321" s="61"/>
      <c r="E2321" s="215"/>
      <c r="F2321" s="61"/>
      <c r="G2321" s="61"/>
      <c r="H2321" s="215"/>
    </row>
    <row r="2322" spans="1:8" ht="15.75">
      <c r="A2322" s="61"/>
      <c r="B2322" s="61"/>
      <c r="C2322" s="61"/>
      <c r="D2322" s="61"/>
      <c r="E2322" s="215"/>
      <c r="F2322" s="61"/>
      <c r="G2322" s="61"/>
      <c r="H2322" s="215"/>
    </row>
    <row r="2323" spans="1:8" ht="15.75">
      <c r="A2323" s="61"/>
      <c r="B2323" s="61"/>
      <c r="C2323" s="61"/>
      <c r="D2323" s="61"/>
      <c r="E2323" s="215"/>
      <c r="F2323" s="61"/>
      <c r="G2323" s="61"/>
      <c r="H2323" s="215"/>
    </row>
    <row r="2324" spans="1:8" ht="15.75">
      <c r="A2324" s="61"/>
      <c r="B2324" s="61"/>
      <c r="C2324" s="61"/>
      <c r="D2324" s="61"/>
      <c r="E2324" s="215"/>
      <c r="F2324" s="61"/>
      <c r="G2324" s="61"/>
      <c r="H2324" s="215"/>
    </row>
    <row r="2325" spans="1:8" ht="15.75">
      <c r="A2325" s="61"/>
      <c r="B2325" s="61"/>
      <c r="C2325" s="61"/>
      <c r="D2325" s="61"/>
      <c r="E2325" s="215"/>
      <c r="F2325" s="61"/>
      <c r="G2325" s="61"/>
      <c r="H2325" s="215"/>
    </row>
    <row r="2326" spans="1:8" ht="15.75">
      <c r="A2326" s="61"/>
      <c r="B2326" s="61"/>
      <c r="C2326" s="61"/>
      <c r="D2326" s="61"/>
      <c r="E2326" s="215"/>
      <c r="F2326" s="61"/>
      <c r="G2326" s="61"/>
      <c r="H2326" s="215"/>
    </row>
    <row r="2327" spans="1:8" ht="15.75">
      <c r="A2327" s="61"/>
      <c r="B2327" s="61"/>
      <c r="C2327" s="61"/>
      <c r="D2327" s="61"/>
      <c r="E2327" s="215"/>
      <c r="F2327" s="61"/>
      <c r="G2327" s="61"/>
      <c r="H2327" s="215"/>
    </row>
    <row r="2328" spans="1:8" ht="15.75">
      <c r="A2328" s="61"/>
      <c r="B2328" s="61"/>
      <c r="C2328" s="61"/>
      <c r="D2328" s="61"/>
      <c r="E2328" s="215"/>
      <c r="F2328" s="61"/>
      <c r="G2328" s="61"/>
      <c r="H2328" s="215"/>
    </row>
    <row r="2329" spans="1:8" ht="15.75">
      <c r="A2329" s="61"/>
      <c r="B2329" s="61"/>
      <c r="C2329" s="61"/>
      <c r="D2329" s="61"/>
      <c r="E2329" s="215"/>
      <c r="F2329" s="61"/>
      <c r="G2329" s="61"/>
      <c r="H2329" s="215"/>
    </row>
    <row r="2330" spans="1:8" ht="15.75">
      <c r="A2330" s="61"/>
      <c r="B2330" s="61"/>
      <c r="C2330" s="61"/>
      <c r="D2330" s="61"/>
      <c r="E2330" s="215"/>
      <c r="F2330" s="61"/>
      <c r="G2330" s="61"/>
      <c r="H2330" s="215"/>
    </row>
    <row r="2331" spans="1:8" ht="15.75">
      <c r="A2331" s="61"/>
      <c r="B2331" s="61"/>
      <c r="C2331" s="61"/>
      <c r="D2331" s="61"/>
      <c r="E2331" s="215"/>
      <c r="F2331" s="61"/>
      <c r="G2331" s="61"/>
      <c r="H2331" s="215"/>
    </row>
    <row r="2332" spans="1:8" ht="15.75">
      <c r="A2332" s="61"/>
      <c r="B2332" s="61"/>
      <c r="C2332" s="61"/>
      <c r="D2332" s="61"/>
      <c r="E2332" s="215"/>
      <c r="F2332" s="61"/>
      <c r="G2332" s="61"/>
      <c r="H2332" s="215"/>
    </row>
    <row r="2333" spans="1:8" ht="15.75">
      <c r="A2333" s="61"/>
      <c r="B2333" s="61"/>
      <c r="C2333" s="61"/>
      <c r="D2333" s="61"/>
      <c r="E2333" s="215"/>
      <c r="F2333" s="61"/>
      <c r="G2333" s="61"/>
      <c r="H2333" s="215"/>
    </row>
    <row r="2334" spans="1:8" ht="15.75">
      <c r="A2334" s="61"/>
      <c r="B2334" s="61"/>
      <c r="C2334" s="61"/>
      <c r="D2334" s="61"/>
      <c r="E2334" s="215"/>
      <c r="F2334" s="61"/>
      <c r="G2334" s="61"/>
      <c r="H2334" s="215"/>
    </row>
    <row r="2335" spans="1:8" ht="15.75">
      <c r="A2335" s="61"/>
      <c r="B2335" s="61"/>
      <c r="C2335" s="61"/>
      <c r="D2335" s="61"/>
      <c r="E2335" s="215"/>
      <c r="F2335" s="61"/>
      <c r="G2335" s="61"/>
      <c r="H2335" s="215"/>
    </row>
    <row r="2336" spans="1:8" ht="15.75">
      <c r="A2336" s="61"/>
      <c r="B2336" s="61"/>
      <c r="C2336" s="61"/>
      <c r="D2336" s="61"/>
      <c r="E2336" s="215"/>
      <c r="F2336" s="61"/>
      <c r="G2336" s="61"/>
      <c r="H2336" s="215"/>
    </row>
    <row r="2337" spans="1:8" ht="15.75">
      <c r="A2337" s="61"/>
      <c r="B2337" s="61"/>
      <c r="C2337" s="61"/>
      <c r="D2337" s="61"/>
      <c r="E2337" s="215"/>
      <c r="F2337" s="61"/>
      <c r="G2337" s="61"/>
      <c r="H2337" s="215"/>
    </row>
    <row r="2338" spans="1:8" ht="15.75">
      <c r="A2338" s="61"/>
      <c r="B2338" s="61"/>
      <c r="C2338" s="61"/>
      <c r="D2338" s="61"/>
      <c r="E2338" s="215"/>
      <c r="F2338" s="61"/>
      <c r="G2338" s="61"/>
      <c r="H2338" s="215"/>
    </row>
    <row r="2339" spans="1:8" ht="15.75">
      <c r="A2339" s="61"/>
      <c r="B2339" s="61"/>
      <c r="C2339" s="61"/>
      <c r="D2339" s="61"/>
      <c r="E2339" s="215"/>
      <c r="F2339" s="61"/>
      <c r="G2339" s="61"/>
      <c r="H2339" s="215"/>
    </row>
    <row r="2340" spans="1:8" ht="15.75">
      <c r="A2340" s="61"/>
      <c r="B2340" s="61"/>
      <c r="C2340" s="61"/>
      <c r="D2340" s="61"/>
      <c r="E2340" s="215"/>
      <c r="F2340" s="61"/>
      <c r="G2340" s="61"/>
      <c r="H2340" s="215"/>
    </row>
    <row r="2341" spans="1:8" ht="15.75">
      <c r="A2341" s="61"/>
      <c r="B2341" s="61"/>
      <c r="C2341" s="61"/>
      <c r="D2341" s="61"/>
      <c r="E2341" s="215"/>
      <c r="F2341" s="61"/>
      <c r="G2341" s="61"/>
      <c r="H2341" s="215"/>
    </row>
    <row r="2342" spans="1:8" ht="15.75">
      <c r="A2342" s="61"/>
      <c r="B2342" s="61"/>
      <c r="C2342" s="61"/>
      <c r="D2342" s="61"/>
      <c r="E2342" s="215"/>
      <c r="F2342" s="61"/>
      <c r="G2342" s="61"/>
      <c r="H2342" s="215"/>
    </row>
    <row r="2343" spans="1:8" ht="15.75">
      <c r="A2343" s="61"/>
      <c r="B2343" s="61"/>
      <c r="C2343" s="61"/>
      <c r="D2343" s="61"/>
      <c r="E2343" s="215"/>
      <c r="F2343" s="61"/>
      <c r="G2343" s="61"/>
      <c r="H2343" s="215"/>
    </row>
    <row r="2344" spans="1:8" ht="15.75">
      <c r="A2344" s="61"/>
      <c r="B2344" s="61"/>
      <c r="C2344" s="61"/>
      <c r="D2344" s="61"/>
      <c r="E2344" s="215"/>
      <c r="F2344" s="61"/>
      <c r="G2344" s="61"/>
      <c r="H2344" s="215"/>
    </row>
    <row r="2345" spans="1:8" ht="15.75">
      <c r="A2345" s="61"/>
      <c r="B2345" s="61"/>
      <c r="C2345" s="61"/>
      <c r="D2345" s="61"/>
      <c r="E2345" s="215"/>
      <c r="F2345" s="61"/>
      <c r="G2345" s="61"/>
      <c r="H2345" s="215"/>
    </row>
    <row r="2346" spans="1:8" ht="15.75">
      <c r="A2346" s="61"/>
      <c r="B2346" s="61"/>
      <c r="C2346" s="61"/>
      <c r="D2346" s="61"/>
      <c r="E2346" s="215"/>
      <c r="F2346" s="61"/>
      <c r="G2346" s="61"/>
      <c r="H2346" s="215"/>
    </row>
    <row r="2347" spans="1:8" ht="15.75">
      <c r="A2347" s="61"/>
      <c r="B2347" s="61"/>
      <c r="C2347" s="61"/>
      <c r="D2347" s="61"/>
      <c r="E2347" s="215"/>
      <c r="F2347" s="61"/>
      <c r="G2347" s="61"/>
      <c r="H2347" s="215"/>
    </row>
    <row r="2348" spans="1:8" ht="15.75">
      <c r="A2348" s="61"/>
      <c r="B2348" s="61"/>
      <c r="C2348" s="61"/>
      <c r="D2348" s="61"/>
      <c r="E2348" s="215"/>
      <c r="F2348" s="61"/>
      <c r="G2348" s="61"/>
      <c r="H2348" s="215"/>
    </row>
    <row r="2349" spans="1:8" ht="15.75">
      <c r="A2349" s="61"/>
      <c r="B2349" s="61"/>
      <c r="C2349" s="61"/>
      <c r="D2349" s="61"/>
      <c r="E2349" s="215"/>
      <c r="F2349" s="61"/>
      <c r="G2349" s="61"/>
      <c r="H2349" s="215"/>
    </row>
    <row r="2350" spans="1:8" ht="15.75">
      <c r="A2350" s="61"/>
      <c r="B2350" s="61"/>
      <c r="C2350" s="61"/>
      <c r="D2350" s="61"/>
      <c r="E2350" s="215"/>
      <c r="F2350" s="61"/>
      <c r="G2350" s="61"/>
      <c r="H2350" s="215"/>
    </row>
    <row r="2351" spans="1:8" ht="15.75">
      <c r="A2351" s="61"/>
      <c r="B2351" s="61"/>
      <c r="C2351" s="61"/>
      <c r="D2351" s="61"/>
      <c r="E2351" s="215"/>
      <c r="F2351" s="61"/>
      <c r="G2351" s="61"/>
      <c r="H2351" s="215"/>
    </row>
    <row r="2352" spans="1:8" ht="15.75">
      <c r="A2352" s="61"/>
      <c r="B2352" s="61"/>
      <c r="C2352" s="61"/>
      <c r="D2352" s="61"/>
      <c r="E2352" s="215"/>
      <c r="F2352" s="61"/>
      <c r="G2352" s="61"/>
      <c r="H2352" s="215"/>
    </row>
    <row r="2353" spans="1:8" ht="15.75">
      <c r="A2353" s="61"/>
      <c r="B2353" s="61"/>
      <c r="C2353" s="61"/>
      <c r="D2353" s="61"/>
      <c r="E2353" s="215"/>
      <c r="F2353" s="61"/>
      <c r="G2353" s="61"/>
      <c r="H2353" s="215"/>
    </row>
    <row r="2354" spans="1:8" ht="15.75">
      <c r="A2354" s="61"/>
      <c r="B2354" s="61"/>
      <c r="C2354" s="61"/>
      <c r="D2354" s="61"/>
      <c r="E2354" s="215"/>
      <c r="F2354" s="61"/>
      <c r="G2354" s="61"/>
      <c r="H2354" s="215"/>
    </row>
    <row r="2355" spans="1:8" ht="15.75">
      <c r="A2355" s="61"/>
      <c r="B2355" s="61"/>
      <c r="C2355" s="61"/>
      <c r="D2355" s="61"/>
      <c r="E2355" s="215"/>
      <c r="F2355" s="61"/>
      <c r="G2355" s="61"/>
      <c r="H2355" s="215"/>
    </row>
    <row r="2356" spans="1:8" ht="15.75">
      <c r="A2356" s="61"/>
      <c r="B2356" s="61"/>
      <c r="C2356" s="61"/>
      <c r="D2356" s="61"/>
      <c r="E2356" s="215"/>
      <c r="F2356" s="61"/>
      <c r="G2356" s="61"/>
      <c r="H2356" s="215"/>
    </row>
    <row r="2357" spans="1:8" ht="15.75">
      <c r="A2357" s="61"/>
      <c r="B2357" s="61"/>
      <c r="C2357" s="61"/>
      <c r="D2357" s="61"/>
      <c r="E2357" s="215"/>
      <c r="F2357" s="61"/>
      <c r="G2357" s="61"/>
      <c r="H2357" s="215"/>
    </row>
    <row r="2358" spans="1:8" ht="15.75">
      <c r="A2358" s="61"/>
      <c r="B2358" s="61"/>
      <c r="C2358" s="61"/>
      <c r="D2358" s="61"/>
      <c r="E2358" s="215"/>
      <c r="F2358" s="61"/>
      <c r="G2358" s="61"/>
      <c r="H2358" s="215"/>
    </row>
    <row r="2359" spans="1:8" ht="15.75">
      <c r="A2359" s="61"/>
      <c r="B2359" s="61"/>
      <c r="C2359" s="61"/>
      <c r="D2359" s="61"/>
      <c r="E2359" s="215"/>
      <c r="F2359" s="61"/>
      <c r="G2359" s="61"/>
      <c r="H2359" s="215"/>
    </row>
    <row r="2360" spans="1:8" ht="15.75">
      <c r="A2360" s="61"/>
      <c r="B2360" s="61"/>
      <c r="C2360" s="61"/>
      <c r="D2360" s="61"/>
      <c r="E2360" s="215"/>
      <c r="F2360" s="61"/>
      <c r="G2360" s="61"/>
      <c r="H2360" s="215"/>
    </row>
    <row r="2361" spans="1:8" ht="15.75">
      <c r="A2361" s="61"/>
      <c r="B2361" s="61"/>
      <c r="C2361" s="61"/>
      <c r="D2361" s="61"/>
      <c r="E2361" s="215"/>
      <c r="F2361" s="61"/>
      <c r="G2361" s="61"/>
      <c r="H2361" s="215"/>
    </row>
    <row r="2362" spans="1:8" ht="15.75">
      <c r="A2362" s="61"/>
      <c r="B2362" s="61"/>
      <c r="C2362" s="61"/>
      <c r="D2362" s="61"/>
      <c r="E2362" s="215"/>
      <c r="F2362" s="61"/>
      <c r="G2362" s="61"/>
      <c r="H2362" s="215"/>
    </row>
    <row r="2363" spans="1:8" ht="15.75">
      <c r="A2363" s="61"/>
      <c r="B2363" s="61"/>
      <c r="C2363" s="61"/>
      <c r="D2363" s="61"/>
      <c r="E2363" s="215"/>
      <c r="F2363" s="61"/>
      <c r="G2363" s="61"/>
      <c r="H2363" s="215"/>
    </row>
    <row r="2364" spans="1:8" ht="15.75">
      <c r="A2364" s="61"/>
      <c r="B2364" s="61"/>
      <c r="C2364" s="61"/>
      <c r="D2364" s="61"/>
      <c r="E2364" s="215"/>
      <c r="F2364" s="61"/>
      <c r="G2364" s="61"/>
      <c r="H2364" s="215"/>
    </row>
    <row r="2365" spans="1:8" ht="15.75">
      <c r="A2365" s="61"/>
      <c r="B2365" s="61"/>
      <c r="C2365" s="61"/>
      <c r="D2365" s="61"/>
      <c r="E2365" s="215"/>
      <c r="F2365" s="61"/>
      <c r="G2365" s="61"/>
      <c r="H2365" s="215"/>
    </row>
    <row r="2366" spans="1:8" ht="15.75">
      <c r="A2366" s="61"/>
      <c r="B2366" s="61"/>
      <c r="C2366" s="61"/>
      <c r="D2366" s="61"/>
      <c r="E2366" s="215"/>
      <c r="F2366" s="61"/>
      <c r="G2366" s="61"/>
      <c r="H2366" s="215"/>
    </row>
    <row r="2367" spans="1:8" ht="15.75">
      <c r="A2367" s="61"/>
      <c r="B2367" s="61"/>
      <c r="C2367" s="61"/>
      <c r="D2367" s="61"/>
      <c r="E2367" s="215"/>
      <c r="F2367" s="61"/>
      <c r="G2367" s="61"/>
      <c r="H2367" s="215"/>
    </row>
    <row r="2368" spans="1:8" ht="15.75">
      <c r="A2368" s="61"/>
      <c r="B2368" s="61"/>
      <c r="C2368" s="61"/>
      <c r="D2368" s="61"/>
      <c r="E2368" s="215"/>
      <c r="F2368" s="61"/>
      <c r="G2368" s="61"/>
      <c r="H2368" s="215"/>
    </row>
    <row r="2369" spans="1:8" ht="15.75">
      <c r="A2369" s="61"/>
      <c r="B2369" s="61"/>
      <c r="C2369" s="61"/>
      <c r="D2369" s="61"/>
      <c r="E2369" s="215"/>
      <c r="F2369" s="61"/>
      <c r="G2369" s="61"/>
      <c r="H2369" s="215"/>
    </row>
    <row r="2370" spans="1:8" ht="15.75">
      <c r="A2370" s="61"/>
      <c r="B2370" s="61"/>
      <c r="C2370" s="61"/>
      <c r="D2370" s="61"/>
      <c r="E2370" s="215"/>
      <c r="F2370" s="61"/>
      <c r="G2370" s="61"/>
      <c r="H2370" s="215"/>
    </row>
    <row r="2371" spans="1:8" ht="15.75">
      <c r="A2371" s="61"/>
      <c r="B2371" s="61"/>
      <c r="C2371" s="61"/>
      <c r="D2371" s="61"/>
      <c r="E2371" s="215"/>
      <c r="F2371" s="61"/>
      <c r="G2371" s="61"/>
      <c r="H2371" s="215"/>
    </row>
    <row r="2372" spans="1:8" ht="15.75">
      <c r="A2372" s="61"/>
      <c r="B2372" s="61"/>
      <c r="C2372" s="61"/>
      <c r="D2372" s="61"/>
      <c r="E2372" s="215"/>
      <c r="F2372" s="61"/>
      <c r="G2372" s="61"/>
      <c r="H2372" s="215"/>
    </row>
    <row r="2373" spans="1:8" ht="15.75">
      <c r="A2373" s="61"/>
      <c r="B2373" s="61"/>
      <c r="C2373" s="61"/>
      <c r="D2373" s="61"/>
      <c r="E2373" s="215"/>
      <c r="F2373" s="61"/>
      <c r="G2373" s="61"/>
      <c r="H2373" s="215"/>
    </row>
    <row r="2374" spans="1:8" ht="15.75">
      <c r="A2374" s="61"/>
      <c r="B2374" s="61"/>
      <c r="C2374" s="61"/>
      <c r="D2374" s="61"/>
      <c r="E2374" s="215"/>
      <c r="F2374" s="61"/>
      <c r="G2374" s="61"/>
      <c r="H2374" s="215"/>
    </row>
    <row r="2375" spans="1:8" ht="15.75">
      <c r="A2375" s="61"/>
      <c r="B2375" s="61"/>
      <c r="C2375" s="61"/>
      <c r="D2375" s="61"/>
      <c r="E2375" s="215"/>
      <c r="F2375" s="61"/>
      <c r="G2375" s="61"/>
      <c r="H2375" s="215"/>
    </row>
    <row r="2376" spans="1:8" ht="15.75">
      <c r="A2376" s="61"/>
      <c r="B2376" s="61"/>
      <c r="C2376" s="61"/>
      <c r="D2376" s="61"/>
      <c r="E2376" s="215"/>
      <c r="F2376" s="61"/>
      <c r="G2376" s="61"/>
      <c r="H2376" s="215"/>
    </row>
    <row r="2377" spans="1:8" ht="15.75">
      <c r="A2377" s="61"/>
      <c r="B2377" s="61"/>
      <c r="C2377" s="61"/>
      <c r="D2377" s="61"/>
      <c r="E2377" s="215"/>
      <c r="F2377" s="61"/>
      <c r="G2377" s="61"/>
      <c r="H2377" s="215"/>
    </row>
    <row r="2378" spans="1:8" ht="15.75">
      <c r="A2378" s="61"/>
      <c r="B2378" s="61"/>
      <c r="C2378" s="61"/>
      <c r="D2378" s="61"/>
      <c r="E2378" s="215"/>
      <c r="F2378" s="61"/>
      <c r="G2378" s="61"/>
      <c r="H2378" s="215"/>
    </row>
    <row r="2379" spans="1:8" ht="15.75">
      <c r="A2379" s="61"/>
      <c r="B2379" s="61"/>
      <c r="C2379" s="61"/>
      <c r="D2379" s="61"/>
      <c r="E2379" s="215"/>
      <c r="F2379" s="61"/>
      <c r="G2379" s="61"/>
      <c r="H2379" s="215"/>
    </row>
    <row r="2380" spans="1:8" ht="15.75">
      <c r="A2380" s="61"/>
      <c r="B2380" s="61"/>
      <c r="C2380" s="61"/>
      <c r="D2380" s="61"/>
      <c r="E2380" s="215"/>
      <c r="F2380" s="61"/>
      <c r="G2380" s="61"/>
      <c r="H2380" s="215"/>
    </row>
    <row r="2381" spans="1:8" ht="15.75">
      <c r="A2381" s="61"/>
      <c r="B2381" s="61"/>
      <c r="C2381" s="61"/>
      <c r="D2381" s="61"/>
      <c r="E2381" s="215"/>
      <c r="F2381" s="61"/>
      <c r="G2381" s="61"/>
      <c r="H2381" s="215"/>
    </row>
    <row r="2382" spans="1:8" ht="15.75">
      <c r="A2382" s="61"/>
      <c r="B2382" s="61"/>
      <c r="C2382" s="61"/>
      <c r="D2382" s="61"/>
      <c r="E2382" s="215"/>
      <c r="F2382" s="61"/>
      <c r="G2382" s="61"/>
      <c r="H2382" s="215"/>
    </row>
    <row r="2383" spans="1:8" ht="15.75">
      <c r="A2383" s="61"/>
      <c r="B2383" s="61"/>
      <c r="C2383" s="61"/>
      <c r="D2383" s="61"/>
      <c r="E2383" s="215"/>
      <c r="F2383" s="61"/>
      <c r="G2383" s="61"/>
      <c r="H2383" s="215"/>
    </row>
    <row r="2384" spans="1:8" ht="15.75">
      <c r="A2384" s="61"/>
      <c r="B2384" s="61"/>
      <c r="C2384" s="61"/>
      <c r="D2384" s="61"/>
      <c r="E2384" s="215"/>
      <c r="F2384" s="61"/>
      <c r="G2384" s="61"/>
      <c r="H2384" s="215"/>
    </row>
    <row r="2385" spans="1:8" ht="15.75">
      <c r="A2385" s="61"/>
      <c r="B2385" s="61"/>
      <c r="C2385" s="61"/>
      <c r="D2385" s="61"/>
      <c r="E2385" s="215"/>
      <c r="F2385" s="61"/>
      <c r="G2385" s="61"/>
      <c r="H2385" s="215"/>
    </row>
    <row r="2386" spans="1:8" ht="15.75">
      <c r="A2386" s="61"/>
      <c r="B2386" s="61"/>
      <c r="C2386" s="61"/>
      <c r="D2386" s="61"/>
      <c r="E2386" s="215"/>
      <c r="F2386" s="61"/>
      <c r="G2386" s="61"/>
      <c r="H2386" s="215"/>
    </row>
    <row r="2387" spans="1:8" ht="15.75">
      <c r="A2387" s="61"/>
      <c r="B2387" s="61"/>
      <c r="C2387" s="61"/>
      <c r="D2387" s="61"/>
      <c r="E2387" s="215"/>
      <c r="F2387" s="61"/>
      <c r="G2387" s="61"/>
      <c r="H2387" s="215"/>
    </row>
    <row r="2388" spans="1:8" ht="15.75">
      <c r="A2388" s="61"/>
      <c r="B2388" s="61"/>
      <c r="C2388" s="61"/>
      <c r="D2388" s="61"/>
      <c r="E2388" s="215"/>
      <c r="F2388" s="61"/>
      <c r="G2388" s="61"/>
      <c r="H2388" s="215"/>
    </row>
    <row r="2389" spans="1:8" ht="15.75">
      <c r="A2389" s="61"/>
      <c r="B2389" s="61"/>
      <c r="C2389" s="61"/>
      <c r="D2389" s="61"/>
      <c r="E2389" s="215"/>
      <c r="F2389" s="61"/>
      <c r="G2389" s="61"/>
      <c r="H2389" s="215"/>
    </row>
    <row r="2390" spans="1:8" ht="15.75">
      <c r="A2390" s="61"/>
      <c r="B2390" s="61"/>
      <c r="C2390" s="61"/>
      <c r="D2390" s="61"/>
      <c r="E2390" s="215"/>
      <c r="F2390" s="61"/>
      <c r="G2390" s="61"/>
      <c r="H2390" s="215"/>
    </row>
    <row r="2391" spans="1:8" ht="15.75">
      <c r="A2391" s="61"/>
      <c r="B2391" s="61"/>
      <c r="C2391" s="61"/>
      <c r="D2391" s="61"/>
      <c r="E2391" s="215"/>
      <c r="F2391" s="61"/>
      <c r="G2391" s="61"/>
      <c r="H2391" s="215"/>
    </row>
    <row r="2392" spans="1:8" ht="15.75">
      <c r="A2392" s="61"/>
      <c r="B2392" s="61"/>
      <c r="C2392" s="61"/>
      <c r="D2392" s="61"/>
      <c r="E2392" s="215"/>
      <c r="F2392" s="61"/>
      <c r="G2392" s="61"/>
      <c r="H2392" s="215"/>
    </row>
    <row r="2393" spans="1:8" ht="15.75">
      <c r="A2393" s="61"/>
      <c r="B2393" s="61"/>
      <c r="C2393" s="61"/>
      <c r="D2393" s="61"/>
      <c r="E2393" s="215"/>
      <c r="F2393" s="61"/>
      <c r="G2393" s="61"/>
      <c r="H2393" s="215"/>
    </row>
    <row r="2394" spans="1:8" ht="15.75">
      <c r="A2394" s="61"/>
      <c r="B2394" s="61"/>
      <c r="C2394" s="61"/>
      <c r="D2394" s="61"/>
      <c r="E2394" s="215"/>
      <c r="F2394" s="61"/>
      <c r="G2394" s="61"/>
      <c r="H2394" s="215"/>
    </row>
    <row r="2395" spans="1:8" ht="15.75">
      <c r="A2395" s="61"/>
      <c r="B2395" s="61"/>
      <c r="C2395" s="61"/>
      <c r="D2395" s="61"/>
      <c r="E2395" s="215"/>
      <c r="F2395" s="61"/>
      <c r="G2395" s="61"/>
      <c r="H2395" s="215"/>
    </row>
    <row r="2396" spans="1:8" ht="15.75">
      <c r="A2396" s="61"/>
      <c r="B2396" s="61"/>
      <c r="C2396" s="61"/>
      <c r="D2396" s="61"/>
      <c r="E2396" s="215"/>
      <c r="F2396" s="61"/>
      <c r="G2396" s="61"/>
      <c r="H2396" s="215"/>
    </row>
    <row r="2397" spans="1:8" ht="15.75">
      <c r="A2397" s="61"/>
      <c r="B2397" s="61"/>
      <c r="C2397" s="61"/>
      <c r="D2397" s="61"/>
      <c r="E2397" s="215"/>
      <c r="F2397" s="61"/>
      <c r="G2397" s="61"/>
      <c r="H2397" s="215"/>
    </row>
    <row r="2398" spans="1:8" ht="15.75">
      <c r="A2398" s="61"/>
      <c r="B2398" s="61"/>
      <c r="C2398" s="61"/>
      <c r="D2398" s="61"/>
      <c r="E2398" s="215"/>
      <c r="F2398" s="61"/>
      <c r="G2398" s="61"/>
      <c r="H2398" s="215"/>
    </row>
    <row r="2399" spans="1:8" ht="15.75">
      <c r="A2399" s="61"/>
      <c r="B2399" s="61"/>
      <c r="C2399" s="61"/>
      <c r="D2399" s="61"/>
      <c r="E2399" s="215"/>
      <c r="F2399" s="61"/>
      <c r="G2399" s="61"/>
      <c r="H2399" s="215"/>
    </row>
    <row r="2400" spans="1:8" ht="15.75">
      <c r="A2400" s="61"/>
      <c r="B2400" s="61"/>
      <c r="C2400" s="61"/>
      <c r="D2400" s="61"/>
      <c r="E2400" s="215"/>
      <c r="F2400" s="61"/>
      <c r="G2400" s="61"/>
      <c r="H2400" s="215"/>
    </row>
    <row r="2401" spans="1:8" ht="15.75">
      <c r="A2401" s="61"/>
      <c r="B2401" s="61"/>
      <c r="C2401" s="61"/>
      <c r="D2401" s="61"/>
      <c r="E2401" s="215"/>
      <c r="F2401" s="61"/>
      <c r="G2401" s="61"/>
      <c r="H2401" s="215"/>
    </row>
    <row r="2402" spans="1:8" ht="15.75">
      <c r="A2402" s="61"/>
      <c r="B2402" s="61"/>
      <c r="C2402" s="61"/>
      <c r="D2402" s="61"/>
      <c r="E2402" s="215"/>
      <c r="F2402" s="61"/>
      <c r="G2402" s="61"/>
      <c r="H2402" s="215"/>
    </row>
    <row r="2403" spans="1:8" ht="15.75">
      <c r="A2403" s="61"/>
      <c r="B2403" s="61"/>
      <c r="C2403" s="61"/>
      <c r="D2403" s="61"/>
      <c r="E2403" s="215"/>
      <c r="F2403" s="61"/>
      <c r="G2403" s="61"/>
      <c r="H2403" s="215"/>
    </row>
    <row r="2404" spans="1:8" ht="15.75">
      <c r="A2404" s="61"/>
      <c r="B2404" s="61"/>
      <c r="C2404" s="61"/>
      <c r="D2404" s="61"/>
      <c r="E2404" s="215"/>
      <c r="F2404" s="61"/>
      <c r="G2404" s="61"/>
      <c r="H2404" s="215"/>
    </row>
    <row r="2405" spans="1:8" ht="15.75">
      <c r="A2405" s="61"/>
      <c r="B2405" s="61"/>
      <c r="C2405" s="61"/>
      <c r="D2405" s="61"/>
      <c r="E2405" s="215"/>
      <c r="F2405" s="61"/>
      <c r="G2405" s="61"/>
      <c r="H2405" s="215"/>
    </row>
    <row r="2406" spans="1:8" ht="15.75">
      <c r="A2406" s="61"/>
      <c r="B2406" s="61"/>
      <c r="C2406" s="61"/>
      <c r="D2406" s="61"/>
      <c r="E2406" s="215"/>
      <c r="F2406" s="61"/>
      <c r="G2406" s="61"/>
      <c r="H2406" s="215"/>
    </row>
    <row r="2407" spans="1:8" ht="15.75">
      <c r="A2407" s="61"/>
      <c r="B2407" s="61"/>
      <c r="C2407" s="61"/>
      <c r="D2407" s="61"/>
      <c r="E2407" s="215"/>
      <c r="F2407" s="61"/>
      <c r="G2407" s="61"/>
      <c r="H2407" s="215"/>
    </row>
    <row r="2408" spans="1:8" ht="15.75">
      <c r="A2408" s="61"/>
      <c r="B2408" s="61"/>
      <c r="C2408" s="61"/>
      <c r="D2408" s="61"/>
      <c r="E2408" s="215"/>
      <c r="F2408" s="61"/>
      <c r="G2408" s="61"/>
      <c r="H2408" s="215"/>
    </row>
    <row r="2409" spans="1:8" ht="15.75">
      <c r="A2409" s="61"/>
      <c r="B2409" s="61"/>
      <c r="C2409" s="61"/>
      <c r="D2409" s="61"/>
      <c r="E2409" s="215"/>
      <c r="F2409" s="61"/>
      <c r="G2409" s="61"/>
      <c r="H2409" s="215"/>
    </row>
    <row r="2410" spans="1:8" ht="15.75">
      <c r="A2410" s="61"/>
      <c r="B2410" s="61"/>
      <c r="C2410" s="61"/>
      <c r="D2410" s="61"/>
      <c r="E2410" s="215"/>
      <c r="F2410" s="61"/>
      <c r="G2410" s="61"/>
      <c r="H2410" s="215"/>
    </row>
    <row r="2411" spans="1:8" ht="15.75">
      <c r="A2411" s="61"/>
      <c r="B2411" s="61"/>
      <c r="C2411" s="61"/>
      <c r="D2411" s="61"/>
      <c r="E2411" s="215"/>
      <c r="F2411" s="61"/>
      <c r="G2411" s="61"/>
      <c r="H2411" s="215"/>
    </row>
    <row r="2412" spans="1:8" ht="15.75">
      <c r="A2412" s="61"/>
      <c r="B2412" s="61"/>
      <c r="C2412" s="61"/>
      <c r="D2412" s="61"/>
      <c r="E2412" s="215"/>
      <c r="F2412" s="61"/>
      <c r="G2412" s="61"/>
      <c r="H2412" s="215"/>
    </row>
    <row r="2413" spans="1:8" ht="15.75">
      <c r="A2413" s="61"/>
      <c r="B2413" s="61"/>
      <c r="C2413" s="61"/>
      <c r="D2413" s="61"/>
      <c r="E2413" s="215"/>
      <c r="F2413" s="61"/>
      <c r="G2413" s="61"/>
      <c r="H2413" s="215"/>
    </row>
    <row r="2414" spans="1:8" ht="15.75">
      <c r="A2414" s="61"/>
      <c r="B2414" s="61"/>
      <c r="C2414" s="61"/>
      <c r="D2414" s="61"/>
      <c r="E2414" s="215"/>
      <c r="F2414" s="61"/>
      <c r="G2414" s="61"/>
      <c r="H2414" s="215"/>
    </row>
    <row r="2415" spans="1:8" ht="15.75">
      <c r="A2415" s="61"/>
      <c r="B2415" s="61"/>
      <c r="C2415" s="61"/>
      <c r="D2415" s="61"/>
      <c r="E2415" s="215"/>
      <c r="F2415" s="61"/>
      <c r="G2415" s="61"/>
      <c r="H2415" s="215"/>
    </row>
    <row r="2416" spans="1:8" ht="15.75">
      <c r="A2416" s="61"/>
      <c r="B2416" s="61"/>
      <c r="C2416" s="61"/>
      <c r="D2416" s="61"/>
      <c r="E2416" s="215"/>
      <c r="F2416" s="61"/>
      <c r="G2416" s="61"/>
      <c r="H2416" s="215"/>
    </row>
    <row r="2417" spans="1:8" ht="15.75">
      <c r="A2417" s="61"/>
      <c r="B2417" s="61"/>
      <c r="C2417" s="61"/>
      <c r="D2417" s="61"/>
      <c r="E2417" s="215"/>
      <c r="F2417" s="61"/>
      <c r="G2417" s="61"/>
      <c r="H2417" s="215"/>
    </row>
    <row r="2418" spans="1:8" ht="15.75">
      <c r="A2418" s="61"/>
      <c r="B2418" s="61"/>
      <c r="C2418" s="61"/>
      <c r="D2418" s="61"/>
      <c r="E2418" s="215"/>
      <c r="F2418" s="61"/>
      <c r="G2418" s="61"/>
      <c r="H2418" s="215"/>
    </row>
    <row r="2419" spans="1:8" ht="15.75">
      <c r="A2419" s="61"/>
      <c r="B2419" s="61"/>
      <c r="C2419" s="61"/>
      <c r="D2419" s="61"/>
      <c r="E2419" s="215"/>
      <c r="F2419" s="61"/>
      <c r="G2419" s="61"/>
      <c r="H2419" s="215"/>
    </row>
    <row r="2420" spans="1:8" ht="15.75">
      <c r="A2420" s="61"/>
      <c r="B2420" s="61"/>
      <c r="C2420" s="61"/>
      <c r="D2420" s="61"/>
      <c r="E2420" s="215"/>
      <c r="F2420" s="61"/>
      <c r="G2420" s="61"/>
      <c r="H2420" s="215"/>
    </row>
    <row r="2421" spans="1:8" ht="15.75">
      <c r="A2421" s="61"/>
      <c r="B2421" s="61"/>
      <c r="C2421" s="61"/>
      <c r="D2421" s="61"/>
      <c r="E2421" s="215"/>
      <c r="F2421" s="61"/>
      <c r="G2421" s="61"/>
      <c r="H2421" s="215"/>
    </row>
    <row r="2422" spans="1:8" ht="15.75">
      <c r="A2422" s="61"/>
      <c r="B2422" s="61"/>
      <c r="C2422" s="61"/>
      <c r="D2422" s="61"/>
      <c r="E2422" s="215"/>
      <c r="F2422" s="61"/>
      <c r="G2422" s="61"/>
      <c r="H2422" s="215"/>
    </row>
    <row r="2423" spans="1:8" ht="15.75">
      <c r="A2423" s="61"/>
      <c r="B2423" s="61"/>
      <c r="C2423" s="61"/>
      <c r="D2423" s="61"/>
      <c r="E2423" s="215"/>
      <c r="F2423" s="61"/>
      <c r="G2423" s="61"/>
      <c r="H2423" s="215"/>
    </row>
    <row r="2424" spans="1:8" ht="15.75">
      <c r="A2424" s="61"/>
      <c r="B2424" s="61"/>
      <c r="C2424" s="61"/>
      <c r="D2424" s="61"/>
      <c r="E2424" s="215"/>
      <c r="F2424" s="61"/>
      <c r="G2424" s="61"/>
      <c r="H2424" s="215"/>
    </row>
    <row r="2425" spans="1:8" ht="15.75">
      <c r="A2425" s="61"/>
      <c r="B2425" s="61"/>
      <c r="C2425" s="61"/>
      <c r="D2425" s="61"/>
      <c r="E2425" s="215"/>
      <c r="F2425" s="61"/>
      <c r="G2425" s="61"/>
      <c r="H2425" s="215"/>
    </row>
    <row r="2426" spans="1:8" ht="15.75">
      <c r="A2426" s="61"/>
      <c r="B2426" s="61"/>
      <c r="C2426" s="61"/>
      <c r="D2426" s="61"/>
      <c r="E2426" s="215"/>
      <c r="F2426" s="61"/>
      <c r="G2426" s="61"/>
      <c r="H2426" s="215"/>
    </row>
    <row r="2427" spans="1:8" ht="15.75">
      <c r="A2427" s="61"/>
      <c r="B2427" s="61"/>
      <c r="C2427" s="61"/>
      <c r="D2427" s="61"/>
      <c r="E2427" s="215"/>
      <c r="F2427" s="61"/>
      <c r="G2427" s="61"/>
      <c r="H2427" s="215"/>
    </row>
    <row r="2428" spans="1:8" ht="15.75">
      <c r="A2428" s="61"/>
      <c r="B2428" s="61"/>
      <c r="C2428" s="61"/>
      <c r="D2428" s="61"/>
      <c r="E2428" s="215"/>
      <c r="F2428" s="61"/>
      <c r="G2428" s="61"/>
      <c r="H2428" s="215"/>
    </row>
    <row r="2429" spans="1:8" ht="15.75">
      <c r="A2429" s="61"/>
      <c r="B2429" s="61"/>
      <c r="C2429" s="61"/>
      <c r="D2429" s="61"/>
      <c r="E2429" s="215"/>
      <c r="F2429" s="61"/>
      <c r="G2429" s="61"/>
      <c r="H2429" s="215"/>
    </row>
    <row r="2430" spans="1:8" ht="15.75">
      <c r="A2430" s="61"/>
      <c r="B2430" s="61"/>
      <c r="C2430" s="61"/>
      <c r="D2430" s="61"/>
      <c r="E2430" s="215"/>
      <c r="F2430" s="61"/>
      <c r="G2430" s="61"/>
      <c r="H2430" s="215"/>
    </row>
    <row r="2431" spans="1:8" ht="15.75">
      <c r="A2431" s="61"/>
      <c r="B2431" s="61"/>
      <c r="C2431" s="61"/>
      <c r="D2431" s="61"/>
      <c r="E2431" s="215"/>
      <c r="F2431" s="61"/>
      <c r="G2431" s="61"/>
      <c r="H2431" s="215"/>
    </row>
    <row r="2432" spans="1:8" ht="15.75">
      <c r="A2432" s="61"/>
      <c r="B2432" s="61"/>
      <c r="C2432" s="61"/>
      <c r="D2432" s="61"/>
      <c r="E2432" s="215"/>
      <c r="F2432" s="61"/>
      <c r="G2432" s="61"/>
      <c r="H2432" s="215"/>
    </row>
    <row r="2433" spans="1:8" ht="15.75">
      <c r="A2433" s="61"/>
      <c r="B2433" s="61"/>
      <c r="C2433" s="61"/>
      <c r="D2433" s="61"/>
      <c r="E2433" s="215"/>
      <c r="F2433" s="61"/>
      <c r="G2433" s="61"/>
      <c r="H2433" s="215"/>
    </row>
    <row r="2434" spans="1:8" ht="15.75">
      <c r="A2434" s="61"/>
      <c r="B2434" s="61"/>
      <c r="C2434" s="61"/>
      <c r="D2434" s="61"/>
      <c r="E2434" s="215"/>
      <c r="F2434" s="61"/>
      <c r="G2434" s="61"/>
      <c r="H2434" s="215"/>
    </row>
    <row r="2435" spans="1:8" ht="15.75">
      <c r="A2435" s="61"/>
      <c r="B2435" s="61"/>
      <c r="C2435" s="61"/>
      <c r="D2435" s="61"/>
      <c r="E2435" s="215"/>
      <c r="F2435" s="61"/>
      <c r="G2435" s="61"/>
      <c r="H2435" s="215"/>
    </row>
    <row r="2436" spans="1:8" ht="15.75">
      <c r="A2436" s="61"/>
      <c r="B2436" s="61"/>
      <c r="C2436" s="61"/>
      <c r="D2436" s="61"/>
      <c r="E2436" s="215"/>
      <c r="F2436" s="61"/>
      <c r="G2436" s="61"/>
      <c r="H2436" s="215"/>
    </row>
    <row r="2437" spans="1:8" ht="15.75">
      <c r="A2437" s="61"/>
      <c r="B2437" s="61"/>
      <c r="C2437" s="61"/>
      <c r="D2437" s="61"/>
      <c r="E2437" s="215"/>
      <c r="F2437" s="61"/>
      <c r="G2437" s="61"/>
      <c r="H2437" s="215"/>
    </row>
    <row r="2438" spans="1:8" ht="15.75">
      <c r="A2438" s="61"/>
      <c r="B2438" s="61"/>
      <c r="C2438" s="61"/>
      <c r="D2438" s="61"/>
      <c r="E2438" s="215"/>
      <c r="F2438" s="61"/>
      <c r="G2438" s="61"/>
      <c r="H2438" s="215"/>
    </row>
    <row r="2439" spans="1:8" ht="15.75">
      <c r="A2439" s="61"/>
      <c r="B2439" s="61"/>
      <c r="C2439" s="61"/>
      <c r="D2439" s="61"/>
      <c r="E2439" s="215"/>
      <c r="F2439" s="61"/>
      <c r="G2439" s="61"/>
      <c r="H2439" s="215"/>
    </row>
    <row r="2440" spans="1:8" ht="15.75">
      <c r="A2440" s="61"/>
      <c r="B2440" s="61"/>
      <c r="C2440" s="61"/>
      <c r="D2440" s="61"/>
      <c r="E2440" s="215"/>
      <c r="F2440" s="61"/>
      <c r="G2440" s="61"/>
      <c r="H2440" s="215"/>
    </row>
    <row r="2441" spans="1:8" ht="15.75">
      <c r="A2441" s="61"/>
      <c r="B2441" s="61"/>
      <c r="C2441" s="61"/>
      <c r="D2441" s="61"/>
      <c r="E2441" s="215"/>
      <c r="F2441" s="61"/>
      <c r="G2441" s="61"/>
      <c r="H2441" s="215"/>
    </row>
    <row r="2442" spans="1:8" ht="15.75">
      <c r="A2442" s="61"/>
      <c r="B2442" s="61"/>
      <c r="C2442" s="61"/>
      <c r="D2442" s="61"/>
      <c r="E2442" s="215"/>
      <c r="F2442" s="61"/>
      <c r="G2442" s="61"/>
      <c r="H2442" s="215"/>
    </row>
    <row r="2443" spans="1:8" ht="15.75">
      <c r="A2443" s="61"/>
      <c r="B2443" s="61"/>
      <c r="C2443" s="61"/>
      <c r="D2443" s="61"/>
      <c r="E2443" s="215"/>
      <c r="F2443" s="61"/>
      <c r="G2443" s="61"/>
      <c r="H2443" s="215"/>
    </row>
    <row r="2444" spans="1:8" ht="15.75">
      <c r="A2444" s="61"/>
      <c r="B2444" s="61"/>
      <c r="C2444" s="61"/>
      <c r="D2444" s="61"/>
      <c r="E2444" s="215"/>
      <c r="F2444" s="61"/>
      <c r="G2444" s="61"/>
      <c r="H2444" s="215"/>
    </row>
    <row r="2445" spans="1:8" ht="15.75">
      <c r="A2445" s="61"/>
      <c r="B2445" s="61"/>
      <c r="C2445" s="61"/>
      <c r="D2445" s="61"/>
      <c r="E2445" s="215"/>
      <c r="F2445" s="61"/>
      <c r="G2445" s="61"/>
      <c r="H2445" s="215"/>
    </row>
    <row r="2446" spans="1:8" ht="15.75">
      <c r="A2446" s="61"/>
      <c r="B2446" s="61"/>
      <c r="C2446" s="61"/>
      <c r="D2446" s="61"/>
      <c r="E2446" s="215"/>
      <c r="F2446" s="61"/>
      <c r="G2446" s="61"/>
      <c r="H2446" s="215"/>
    </row>
    <row r="2447" spans="1:8" ht="15.75">
      <c r="A2447" s="61"/>
      <c r="B2447" s="61"/>
      <c r="C2447" s="61"/>
      <c r="D2447" s="61"/>
      <c r="E2447" s="215"/>
      <c r="F2447" s="61"/>
      <c r="G2447" s="61"/>
      <c r="H2447" s="215"/>
    </row>
    <row r="2448" spans="1:8" ht="15.75">
      <c r="A2448" s="61"/>
      <c r="B2448" s="61"/>
      <c r="C2448" s="61"/>
      <c r="D2448" s="61"/>
      <c r="E2448" s="215"/>
      <c r="F2448" s="61"/>
      <c r="G2448" s="61"/>
      <c r="H2448" s="215"/>
    </row>
    <row r="2449" spans="1:8" ht="15.75">
      <c r="A2449" s="61"/>
      <c r="B2449" s="61"/>
      <c r="C2449" s="61"/>
      <c r="D2449" s="61"/>
      <c r="E2449" s="215"/>
      <c r="F2449" s="61"/>
      <c r="G2449" s="61"/>
      <c r="H2449" s="215"/>
    </row>
    <row r="2450" spans="1:8" ht="15.75">
      <c r="A2450" s="61"/>
      <c r="B2450" s="61"/>
      <c r="C2450" s="61"/>
      <c r="D2450" s="61"/>
      <c r="E2450" s="215"/>
      <c r="F2450" s="61"/>
      <c r="G2450" s="61"/>
      <c r="H2450" s="215"/>
    </row>
    <row r="2451" spans="1:8" ht="15.75">
      <c r="A2451" s="61"/>
      <c r="B2451" s="61"/>
      <c r="C2451" s="61"/>
      <c r="D2451" s="61"/>
      <c r="E2451" s="215"/>
      <c r="F2451" s="61"/>
      <c r="G2451" s="61"/>
      <c r="H2451" s="215"/>
    </row>
    <row r="2452" spans="1:8" ht="15.75">
      <c r="A2452" s="61"/>
      <c r="B2452" s="61"/>
      <c r="C2452" s="61"/>
      <c r="D2452" s="61"/>
      <c r="E2452" s="215"/>
      <c r="F2452" s="61"/>
      <c r="G2452" s="61"/>
      <c r="H2452" s="215"/>
    </row>
    <row r="2453" spans="1:8" ht="15.75">
      <c r="A2453" s="61"/>
      <c r="B2453" s="61"/>
      <c r="C2453" s="61"/>
      <c r="D2453" s="61"/>
      <c r="E2453" s="215"/>
      <c r="F2453" s="61"/>
      <c r="G2453" s="61"/>
      <c r="H2453" s="215"/>
    </row>
    <row r="2454" spans="1:8" ht="15.75">
      <c r="A2454" s="61"/>
      <c r="B2454" s="61"/>
      <c r="C2454" s="61"/>
      <c r="D2454" s="61"/>
      <c r="E2454" s="215"/>
      <c r="F2454" s="61"/>
      <c r="G2454" s="61"/>
      <c r="H2454" s="215"/>
    </row>
    <row r="2455" spans="1:8" ht="15.75">
      <c r="A2455" s="61"/>
      <c r="B2455" s="61"/>
      <c r="C2455" s="61"/>
      <c r="D2455" s="61"/>
      <c r="E2455" s="215"/>
      <c r="F2455" s="61"/>
      <c r="G2455" s="61"/>
      <c r="H2455" s="215"/>
    </row>
    <row r="2456" spans="1:8" ht="15.75">
      <c r="A2456" s="61"/>
      <c r="B2456" s="61"/>
      <c r="C2456" s="61"/>
      <c r="D2456" s="61"/>
      <c r="E2456" s="215"/>
      <c r="F2456" s="61"/>
      <c r="G2456" s="61"/>
      <c r="H2456" s="215"/>
    </row>
    <row r="2457" spans="1:8" ht="15.75">
      <c r="A2457" s="61"/>
      <c r="B2457" s="61"/>
      <c r="C2457" s="61"/>
      <c r="D2457" s="61"/>
      <c r="E2457" s="215"/>
      <c r="F2457" s="61"/>
      <c r="G2457" s="61"/>
      <c r="H2457" s="215"/>
    </row>
    <row r="2458" spans="1:8" ht="15.75">
      <c r="A2458" s="61"/>
      <c r="B2458" s="61"/>
      <c r="C2458" s="61"/>
      <c r="D2458" s="61"/>
      <c r="E2458" s="215"/>
      <c r="F2458" s="61"/>
      <c r="G2458" s="61"/>
      <c r="H2458" s="215"/>
    </row>
    <row r="2459" spans="1:8" ht="15.75">
      <c r="A2459" s="61"/>
      <c r="B2459" s="61"/>
      <c r="C2459" s="61"/>
      <c r="D2459" s="61"/>
      <c r="E2459" s="215"/>
      <c r="F2459" s="61"/>
      <c r="G2459" s="61"/>
      <c r="H2459" s="215"/>
    </row>
    <row r="2460" spans="1:8" ht="15.75">
      <c r="A2460" s="61"/>
      <c r="B2460" s="61"/>
      <c r="C2460" s="61"/>
      <c r="D2460" s="61"/>
      <c r="E2460" s="215"/>
      <c r="F2460" s="61"/>
      <c r="G2460" s="61"/>
      <c r="H2460" s="215"/>
    </row>
    <row r="2461" spans="1:8" ht="15.75">
      <c r="A2461" s="61"/>
      <c r="B2461" s="61"/>
      <c r="C2461" s="61"/>
      <c r="D2461" s="61"/>
      <c r="E2461" s="215"/>
      <c r="F2461" s="61"/>
      <c r="G2461" s="61"/>
      <c r="H2461" s="215"/>
    </row>
    <row r="2462" spans="1:8" ht="15.75">
      <c r="A2462" s="61"/>
      <c r="B2462" s="61"/>
      <c r="C2462" s="61"/>
      <c r="D2462" s="61"/>
      <c r="E2462" s="215"/>
      <c r="F2462" s="61"/>
      <c r="G2462" s="61"/>
      <c r="H2462" s="215"/>
    </row>
    <row r="2463" spans="1:8" ht="15.75">
      <c r="A2463" s="61"/>
      <c r="B2463" s="61"/>
      <c r="C2463" s="61"/>
      <c r="D2463" s="61"/>
      <c r="E2463" s="215"/>
      <c r="F2463" s="61"/>
      <c r="G2463" s="61"/>
      <c r="H2463" s="215"/>
    </row>
    <row r="2464" spans="1:8" ht="15.75">
      <c r="A2464" s="61"/>
      <c r="B2464" s="61"/>
      <c r="C2464" s="61"/>
      <c r="D2464" s="61"/>
      <c r="E2464" s="215"/>
      <c r="F2464" s="61"/>
      <c r="G2464" s="61"/>
      <c r="H2464" s="215"/>
    </row>
    <row r="2465" spans="1:8" ht="15.75">
      <c r="A2465" s="61"/>
      <c r="B2465" s="61"/>
      <c r="C2465" s="61"/>
      <c r="D2465" s="61"/>
      <c r="E2465" s="215"/>
      <c r="F2465" s="61"/>
      <c r="G2465" s="61"/>
      <c r="H2465" s="215"/>
    </row>
    <row r="2466" spans="1:8" ht="15.75">
      <c r="A2466" s="61"/>
      <c r="B2466" s="61"/>
      <c r="C2466" s="61"/>
      <c r="D2466" s="61"/>
      <c r="E2466" s="215"/>
      <c r="F2466" s="61"/>
      <c r="G2466" s="61"/>
      <c r="H2466" s="215"/>
    </row>
    <row r="2467" spans="1:8" ht="15.75">
      <c r="A2467" s="61"/>
      <c r="B2467" s="61"/>
      <c r="C2467" s="61"/>
      <c r="D2467" s="61"/>
      <c r="E2467" s="215"/>
      <c r="F2467" s="61"/>
      <c r="G2467" s="61"/>
      <c r="H2467" s="215"/>
    </row>
    <row r="2468" spans="1:8" ht="15.75">
      <c r="A2468" s="61"/>
      <c r="B2468" s="61"/>
      <c r="C2468" s="61"/>
      <c r="D2468" s="61"/>
      <c r="E2468" s="215"/>
      <c r="F2468" s="61"/>
      <c r="G2468" s="61"/>
      <c r="H2468" s="215"/>
    </row>
    <row r="2469" spans="1:8" ht="15.75">
      <c r="A2469" s="61"/>
      <c r="B2469" s="61"/>
      <c r="C2469" s="61"/>
      <c r="D2469" s="61"/>
      <c r="E2469" s="215"/>
      <c r="F2469" s="61"/>
      <c r="G2469" s="61"/>
      <c r="H2469" s="215"/>
    </row>
    <row r="2470" spans="1:8" ht="15.75">
      <c r="A2470" s="61"/>
      <c r="B2470" s="61"/>
      <c r="C2470" s="61"/>
      <c r="D2470" s="61"/>
      <c r="E2470" s="215"/>
      <c r="F2470" s="61"/>
      <c r="G2470" s="61"/>
      <c r="H2470" s="215"/>
    </row>
    <row r="2471" spans="1:8" ht="15.75">
      <c r="A2471" s="61"/>
      <c r="B2471" s="61"/>
      <c r="C2471" s="61"/>
      <c r="D2471" s="61"/>
      <c r="E2471" s="215"/>
      <c r="F2471" s="61"/>
      <c r="G2471" s="61"/>
      <c r="H2471" s="215"/>
    </row>
    <row r="2472" spans="1:8" ht="15.75">
      <c r="A2472" s="61"/>
      <c r="B2472" s="61"/>
      <c r="C2472" s="61"/>
      <c r="D2472" s="61"/>
      <c r="E2472" s="215"/>
      <c r="F2472" s="61"/>
      <c r="G2472" s="61"/>
      <c r="H2472" s="215"/>
    </row>
    <row r="2473" spans="1:8" ht="15.75">
      <c r="A2473" s="61"/>
      <c r="B2473" s="61"/>
      <c r="C2473" s="61"/>
      <c r="D2473" s="61"/>
      <c r="E2473" s="215"/>
      <c r="F2473" s="61"/>
      <c r="G2473" s="61"/>
      <c r="H2473" s="215"/>
    </row>
    <row r="2474" spans="1:8" ht="15.75">
      <c r="A2474" s="61"/>
      <c r="B2474" s="61"/>
      <c r="C2474" s="61"/>
      <c r="D2474" s="61"/>
      <c r="E2474" s="215"/>
      <c r="F2474" s="61"/>
      <c r="G2474" s="61"/>
      <c r="H2474" s="215"/>
    </row>
    <row r="2475" spans="1:8" ht="15.75">
      <c r="A2475" s="61"/>
      <c r="B2475" s="61"/>
      <c r="C2475" s="61"/>
      <c r="D2475" s="61"/>
      <c r="E2475" s="215"/>
      <c r="F2475" s="61"/>
      <c r="G2475" s="61"/>
      <c r="H2475" s="215"/>
    </row>
    <row r="2476" spans="1:8" ht="15.75">
      <c r="A2476" s="61"/>
      <c r="B2476" s="61"/>
      <c r="C2476" s="61"/>
      <c r="D2476" s="61"/>
      <c r="E2476" s="215"/>
      <c r="F2476" s="61"/>
      <c r="G2476" s="61"/>
      <c r="H2476" s="215"/>
    </row>
    <row r="2477" spans="1:8" ht="15.75">
      <c r="A2477" s="61"/>
      <c r="B2477" s="61"/>
      <c r="C2477" s="61"/>
      <c r="D2477" s="61"/>
      <c r="E2477" s="215"/>
      <c r="F2477" s="61"/>
      <c r="G2477" s="61"/>
      <c r="H2477" s="215"/>
    </row>
    <row r="2478" spans="1:8" ht="15.75">
      <c r="A2478" s="61"/>
      <c r="B2478" s="61"/>
      <c r="C2478" s="61"/>
      <c r="D2478" s="61"/>
      <c r="E2478" s="215"/>
      <c r="F2478" s="61"/>
      <c r="G2478" s="61"/>
      <c r="H2478" s="215"/>
    </row>
    <row r="2479" spans="1:8" ht="15.75">
      <c r="A2479" s="61"/>
      <c r="B2479" s="61"/>
      <c r="C2479" s="61"/>
      <c r="D2479" s="61"/>
      <c r="E2479" s="215"/>
      <c r="F2479" s="61"/>
      <c r="G2479" s="61"/>
      <c r="H2479" s="215"/>
    </row>
    <row r="2480" spans="1:8" ht="15.75">
      <c r="A2480" s="61"/>
      <c r="B2480" s="61"/>
      <c r="C2480" s="61"/>
      <c r="D2480" s="61"/>
      <c r="E2480" s="215"/>
      <c r="F2480" s="61"/>
      <c r="G2480" s="61"/>
      <c r="H2480" s="215"/>
    </row>
    <row r="2481" spans="1:8" ht="15.75">
      <c r="A2481" s="61"/>
      <c r="B2481" s="61"/>
      <c r="C2481" s="61"/>
      <c r="D2481" s="61"/>
      <c r="E2481" s="215"/>
      <c r="F2481" s="61"/>
      <c r="G2481" s="61"/>
      <c r="H2481" s="215"/>
    </row>
    <row r="2482" spans="1:8" ht="15.75">
      <c r="A2482" s="61"/>
      <c r="B2482" s="61"/>
      <c r="C2482" s="61"/>
      <c r="D2482" s="61"/>
      <c r="E2482" s="215"/>
      <c r="F2482" s="61"/>
      <c r="G2482" s="61"/>
      <c r="H2482" s="215"/>
    </row>
    <row r="2483" spans="1:8" ht="15.75">
      <c r="A2483" s="61"/>
      <c r="B2483" s="61"/>
      <c r="C2483" s="61"/>
      <c r="D2483" s="61"/>
      <c r="E2483" s="215"/>
      <c r="F2483" s="61"/>
      <c r="G2483" s="61"/>
      <c r="H2483" s="215"/>
    </row>
    <row r="2484" spans="1:8" ht="15.75">
      <c r="A2484" s="61"/>
      <c r="B2484" s="61"/>
      <c r="C2484" s="61"/>
      <c r="D2484" s="61"/>
      <c r="E2484" s="215"/>
      <c r="F2484" s="61"/>
      <c r="G2484" s="61"/>
      <c r="H2484" s="215"/>
    </row>
    <row r="2485" spans="1:8" ht="15.75">
      <c r="A2485" s="61"/>
      <c r="B2485" s="61"/>
      <c r="C2485" s="61"/>
      <c r="D2485" s="61"/>
      <c r="E2485" s="215"/>
      <c r="F2485" s="61"/>
      <c r="G2485" s="61"/>
      <c r="H2485" s="215"/>
    </row>
    <row r="2486" spans="1:8" ht="15.75">
      <c r="A2486" s="61"/>
      <c r="B2486" s="61"/>
      <c r="C2486" s="61"/>
      <c r="D2486" s="61"/>
      <c r="E2486" s="215"/>
      <c r="F2486" s="61"/>
      <c r="G2486" s="61"/>
      <c r="H2486" s="215"/>
    </row>
    <row r="2487" spans="1:8" ht="15.75">
      <c r="A2487" s="61"/>
      <c r="B2487" s="61"/>
      <c r="C2487" s="61"/>
      <c r="D2487" s="61"/>
      <c r="E2487" s="215"/>
      <c r="F2487" s="61"/>
      <c r="G2487" s="61"/>
      <c r="H2487" s="215"/>
    </row>
    <row r="2488" spans="1:8" ht="15.75">
      <c r="A2488" s="61"/>
      <c r="B2488" s="61"/>
      <c r="C2488" s="61"/>
      <c r="D2488" s="61"/>
      <c r="E2488" s="215"/>
      <c r="F2488" s="61"/>
      <c r="G2488" s="61"/>
      <c r="H2488" s="215"/>
    </row>
    <row r="2489" spans="1:8" ht="15.75">
      <c r="A2489" s="61"/>
      <c r="B2489" s="61"/>
      <c r="C2489" s="61"/>
      <c r="D2489" s="61"/>
      <c r="E2489" s="215"/>
      <c r="F2489" s="61"/>
      <c r="G2489" s="61"/>
      <c r="H2489" s="215"/>
    </row>
    <row r="2490" spans="1:8" ht="15.75">
      <c r="A2490" s="61"/>
      <c r="B2490" s="61"/>
      <c r="C2490" s="61"/>
      <c r="D2490" s="61"/>
      <c r="E2490" s="215"/>
      <c r="F2490" s="61"/>
      <c r="G2490" s="61"/>
      <c r="H2490" s="215"/>
    </row>
    <row r="2491" spans="1:8" ht="15.75">
      <c r="A2491" s="61"/>
      <c r="B2491" s="61"/>
      <c r="C2491" s="61"/>
      <c r="D2491" s="61"/>
      <c r="E2491" s="215"/>
      <c r="F2491" s="61"/>
      <c r="G2491" s="61"/>
      <c r="H2491" s="215"/>
    </row>
    <row r="2492" spans="1:8" ht="15.75">
      <c r="A2492" s="61"/>
      <c r="B2492" s="61"/>
      <c r="C2492" s="61"/>
      <c r="D2492" s="61"/>
      <c r="E2492" s="215"/>
      <c r="F2492" s="61"/>
      <c r="G2492" s="61"/>
      <c r="H2492" s="215"/>
    </row>
    <row r="2493" spans="1:8" ht="15.75">
      <c r="A2493" s="61"/>
      <c r="B2493" s="61"/>
      <c r="C2493" s="61"/>
      <c r="D2493" s="61"/>
      <c r="E2493" s="215"/>
      <c r="F2493" s="61"/>
      <c r="G2493" s="61"/>
      <c r="H2493" s="215"/>
    </row>
    <row r="2494" spans="1:8" ht="15.75">
      <c r="A2494" s="61"/>
      <c r="B2494" s="61"/>
      <c r="C2494" s="61"/>
      <c r="D2494" s="61"/>
      <c r="E2494" s="215"/>
      <c r="F2494" s="61"/>
      <c r="G2494" s="61"/>
      <c r="H2494" s="215"/>
    </row>
    <row r="2495" spans="1:8" ht="15.75">
      <c r="A2495" s="61"/>
      <c r="B2495" s="61"/>
      <c r="C2495" s="61"/>
      <c r="D2495" s="61"/>
      <c r="E2495" s="215"/>
      <c r="F2495" s="61"/>
      <c r="G2495" s="61"/>
      <c r="H2495" s="215"/>
    </row>
    <row r="2496" spans="1:8" ht="15.75">
      <c r="A2496" s="61"/>
      <c r="B2496" s="61"/>
      <c r="C2496" s="61"/>
      <c r="D2496" s="61"/>
      <c r="E2496" s="215"/>
      <c r="F2496" s="61"/>
      <c r="G2496" s="61"/>
      <c r="H2496" s="215"/>
    </row>
    <row r="2497" spans="1:8" ht="15.75">
      <c r="A2497" s="61"/>
      <c r="B2497" s="61"/>
      <c r="C2497" s="61"/>
      <c r="D2497" s="61"/>
      <c r="E2497" s="215"/>
      <c r="F2497" s="61"/>
      <c r="G2497" s="61"/>
      <c r="H2497" s="215"/>
    </row>
    <row r="2498" spans="1:8" ht="15.75">
      <c r="A2498" s="61"/>
      <c r="B2498" s="61"/>
      <c r="C2498" s="61"/>
      <c r="D2498" s="61"/>
      <c r="E2498" s="215"/>
      <c r="F2498" s="61"/>
      <c r="G2498" s="61"/>
      <c r="H2498" s="215"/>
    </row>
    <row r="2499" spans="1:8" ht="15.75">
      <c r="A2499" s="61"/>
      <c r="B2499" s="61"/>
      <c r="C2499" s="61"/>
      <c r="D2499" s="61"/>
      <c r="E2499" s="215"/>
      <c r="F2499" s="61"/>
      <c r="G2499" s="61"/>
      <c r="H2499" s="215"/>
    </row>
    <row r="2500" spans="1:8" ht="15.75">
      <c r="A2500" s="61"/>
      <c r="B2500" s="61"/>
      <c r="C2500" s="61"/>
      <c r="D2500" s="61"/>
      <c r="E2500" s="215"/>
      <c r="F2500" s="61"/>
      <c r="G2500" s="61"/>
      <c r="H2500" s="215"/>
    </row>
    <row r="2501" spans="1:8" ht="15.75">
      <c r="A2501" s="61"/>
      <c r="B2501" s="61"/>
      <c r="C2501" s="61"/>
      <c r="D2501" s="61"/>
      <c r="E2501" s="215"/>
      <c r="F2501" s="61"/>
      <c r="G2501" s="61"/>
      <c r="H2501" s="215"/>
    </row>
    <row r="2502" spans="1:8" ht="15.75">
      <c r="A2502" s="61"/>
      <c r="B2502" s="61"/>
      <c r="C2502" s="61"/>
      <c r="D2502" s="61"/>
      <c r="E2502" s="215"/>
      <c r="F2502" s="61"/>
      <c r="G2502" s="61"/>
      <c r="H2502" s="215"/>
    </row>
    <row r="2503" spans="1:8" ht="15.75">
      <c r="A2503" s="61"/>
      <c r="B2503" s="61"/>
      <c r="C2503" s="61"/>
      <c r="D2503" s="61"/>
      <c r="E2503" s="215"/>
      <c r="F2503" s="61"/>
      <c r="G2503" s="61"/>
      <c r="H2503" s="215"/>
    </row>
    <row r="2504" spans="1:8" ht="15.75">
      <c r="A2504" s="61"/>
      <c r="B2504" s="61"/>
      <c r="C2504" s="61"/>
      <c r="D2504" s="61"/>
      <c r="E2504" s="215"/>
      <c r="F2504" s="61"/>
      <c r="G2504" s="61"/>
      <c r="H2504" s="215"/>
    </row>
    <row r="2505" spans="1:8" ht="15.75">
      <c r="A2505" s="61"/>
      <c r="B2505" s="61"/>
      <c r="C2505" s="61"/>
      <c r="D2505" s="61"/>
      <c r="E2505" s="215"/>
      <c r="F2505" s="61"/>
      <c r="G2505" s="61"/>
      <c r="H2505" s="215"/>
    </row>
    <row r="2506" spans="1:8" ht="15.75">
      <c r="A2506" s="61"/>
      <c r="B2506" s="61"/>
      <c r="C2506" s="61"/>
      <c r="D2506" s="61"/>
      <c r="E2506" s="215"/>
      <c r="F2506" s="61"/>
      <c r="G2506" s="61"/>
      <c r="H2506" s="215"/>
    </row>
    <row r="2507" spans="1:8" ht="15.75">
      <c r="A2507" s="61"/>
      <c r="B2507" s="61"/>
      <c r="C2507" s="61"/>
      <c r="D2507" s="61"/>
      <c r="E2507" s="215"/>
      <c r="F2507" s="61"/>
      <c r="G2507" s="61"/>
      <c r="H2507" s="215"/>
    </row>
    <row r="2508" spans="1:8" ht="15.75">
      <c r="A2508" s="61"/>
      <c r="B2508" s="61"/>
      <c r="C2508" s="61"/>
      <c r="D2508" s="61"/>
      <c r="E2508" s="215"/>
      <c r="F2508" s="61"/>
      <c r="G2508" s="61"/>
      <c r="H2508" s="215"/>
    </row>
    <row r="2509" spans="1:8" ht="15.75">
      <c r="A2509" s="61"/>
      <c r="B2509" s="61"/>
      <c r="C2509" s="61"/>
      <c r="D2509" s="61"/>
      <c r="E2509" s="215"/>
      <c r="F2509" s="61"/>
      <c r="G2509" s="61"/>
      <c r="H2509" s="215"/>
    </row>
    <row r="2510" spans="1:8" ht="15.75">
      <c r="A2510" s="61"/>
      <c r="B2510" s="61"/>
      <c r="C2510" s="61"/>
      <c r="D2510" s="61"/>
      <c r="E2510" s="215"/>
      <c r="F2510" s="61"/>
      <c r="G2510" s="61"/>
      <c r="H2510" s="215"/>
    </row>
    <row r="2511" spans="1:8" ht="15.75">
      <c r="A2511" s="61"/>
      <c r="B2511" s="61"/>
      <c r="C2511" s="61"/>
      <c r="D2511" s="61"/>
      <c r="E2511" s="215"/>
      <c r="F2511" s="61"/>
      <c r="G2511" s="61"/>
      <c r="H2511" s="215"/>
    </row>
    <row r="2512" spans="1:8" ht="15.75">
      <c r="A2512" s="61"/>
      <c r="B2512" s="61"/>
      <c r="C2512" s="61"/>
      <c r="D2512" s="61"/>
      <c r="E2512" s="215"/>
      <c r="F2512" s="61"/>
      <c r="G2512" s="61"/>
      <c r="H2512" s="215"/>
    </row>
    <row r="2513" spans="1:8" ht="15.75">
      <c r="A2513" s="61"/>
      <c r="B2513" s="61"/>
      <c r="C2513" s="61"/>
      <c r="D2513" s="61"/>
      <c r="E2513" s="215"/>
      <c r="F2513" s="61"/>
      <c r="G2513" s="61"/>
      <c r="H2513" s="215"/>
    </row>
    <row r="2514" spans="1:8" ht="15.75">
      <c r="A2514" s="61"/>
      <c r="B2514" s="61"/>
      <c r="C2514" s="61"/>
      <c r="D2514" s="61"/>
      <c r="E2514" s="215"/>
      <c r="F2514" s="61"/>
      <c r="G2514" s="61"/>
      <c r="H2514" s="215"/>
    </row>
    <row r="2515" spans="1:8" ht="15.75">
      <c r="A2515" s="61"/>
      <c r="B2515" s="61"/>
      <c r="C2515" s="61"/>
      <c r="D2515" s="61"/>
      <c r="E2515" s="215"/>
      <c r="F2515" s="61"/>
      <c r="G2515" s="61"/>
      <c r="H2515" s="215"/>
    </row>
    <row r="2516" spans="1:8" ht="15.75">
      <c r="A2516" s="61"/>
      <c r="B2516" s="61"/>
      <c r="C2516" s="61"/>
      <c r="D2516" s="61"/>
      <c r="E2516" s="215"/>
      <c r="F2516" s="61"/>
      <c r="G2516" s="61"/>
      <c r="H2516" s="215"/>
    </row>
    <row r="2517" spans="1:8" ht="15.75">
      <c r="A2517" s="61"/>
      <c r="B2517" s="61"/>
      <c r="C2517" s="61"/>
      <c r="D2517" s="61"/>
      <c r="E2517" s="215"/>
      <c r="F2517" s="61"/>
      <c r="G2517" s="61"/>
      <c r="H2517" s="215"/>
    </row>
    <row r="2518" spans="1:8" ht="15.75">
      <c r="A2518" s="61"/>
      <c r="B2518" s="61"/>
      <c r="C2518" s="61"/>
      <c r="D2518" s="61"/>
      <c r="E2518" s="215"/>
      <c r="F2518" s="61"/>
      <c r="G2518" s="61"/>
      <c r="H2518" s="215"/>
    </row>
    <row r="2519" spans="1:8" ht="15.75">
      <c r="A2519" s="61"/>
      <c r="B2519" s="61"/>
      <c r="C2519" s="61"/>
      <c r="D2519" s="61"/>
      <c r="E2519" s="215"/>
      <c r="F2519" s="61"/>
      <c r="G2519" s="61"/>
      <c r="H2519" s="215"/>
    </row>
    <row r="2520" spans="1:8" ht="15.75">
      <c r="A2520" s="61"/>
      <c r="B2520" s="61"/>
      <c r="C2520" s="61"/>
      <c r="D2520" s="61"/>
      <c r="E2520" s="215"/>
      <c r="F2520" s="61"/>
      <c r="G2520" s="61"/>
      <c r="H2520" s="215"/>
    </row>
    <row r="2521" spans="1:8" ht="15.75">
      <c r="A2521" s="61"/>
      <c r="B2521" s="61"/>
      <c r="C2521" s="61"/>
      <c r="D2521" s="61"/>
      <c r="E2521" s="215"/>
      <c r="F2521" s="61"/>
      <c r="G2521" s="61"/>
      <c r="H2521" s="215"/>
    </row>
    <row r="2522" spans="1:8" ht="15.75">
      <c r="A2522" s="61"/>
      <c r="B2522" s="61"/>
      <c r="C2522" s="61"/>
      <c r="D2522" s="61"/>
      <c r="E2522" s="215"/>
      <c r="F2522" s="61"/>
      <c r="G2522" s="61"/>
      <c r="H2522" s="215"/>
    </row>
    <row r="2523" spans="1:8" ht="15.75">
      <c r="A2523" s="61"/>
      <c r="B2523" s="61"/>
      <c r="C2523" s="61"/>
      <c r="D2523" s="61"/>
      <c r="E2523" s="215"/>
      <c r="F2523" s="61"/>
      <c r="G2523" s="61"/>
      <c r="H2523" s="215"/>
    </row>
    <row r="2524" spans="1:8" ht="15.75">
      <c r="A2524" s="61"/>
      <c r="B2524" s="61"/>
      <c r="C2524" s="61"/>
      <c r="D2524" s="61"/>
      <c r="E2524" s="215"/>
      <c r="F2524" s="61"/>
      <c r="G2524" s="61"/>
      <c r="H2524" s="215"/>
    </row>
    <row r="2525" spans="1:8" ht="15.75">
      <c r="A2525" s="61"/>
      <c r="B2525" s="61"/>
      <c r="C2525" s="61"/>
      <c r="D2525" s="61"/>
      <c r="E2525" s="215"/>
      <c r="F2525" s="61"/>
      <c r="G2525" s="61"/>
      <c r="H2525" s="215"/>
    </row>
    <row r="2526" spans="1:8" ht="15.75">
      <c r="A2526" s="61"/>
      <c r="B2526" s="61"/>
      <c r="C2526" s="61"/>
      <c r="D2526" s="61"/>
      <c r="E2526" s="215"/>
      <c r="F2526" s="61"/>
      <c r="G2526" s="61"/>
      <c r="H2526" s="215"/>
    </row>
    <row r="2527" spans="1:8" ht="15.75">
      <c r="A2527" s="61"/>
      <c r="B2527" s="61"/>
      <c r="C2527" s="61"/>
      <c r="D2527" s="61"/>
      <c r="E2527" s="215"/>
      <c r="F2527" s="61"/>
      <c r="G2527" s="61"/>
      <c r="H2527" s="215"/>
    </row>
    <row r="2528" spans="1:8" ht="15.75">
      <c r="A2528" s="61"/>
      <c r="B2528" s="61"/>
      <c r="C2528" s="61"/>
      <c r="D2528" s="61"/>
      <c r="E2528" s="215"/>
      <c r="F2528" s="61"/>
      <c r="G2528" s="61"/>
      <c r="H2528" s="215"/>
    </row>
    <row r="2529" spans="1:8" ht="15.75">
      <c r="A2529" s="61"/>
      <c r="B2529" s="61"/>
      <c r="C2529" s="61"/>
      <c r="D2529" s="61"/>
      <c r="E2529" s="215"/>
      <c r="F2529" s="61"/>
      <c r="G2529" s="61"/>
      <c r="H2529" s="215"/>
    </row>
    <row r="2530" spans="1:8" ht="15.75">
      <c r="A2530" s="61"/>
      <c r="B2530" s="61"/>
      <c r="C2530" s="61"/>
      <c r="D2530" s="61"/>
      <c r="E2530" s="215"/>
      <c r="F2530" s="61"/>
      <c r="G2530" s="61"/>
      <c r="H2530" s="215"/>
    </row>
    <row r="2531" spans="1:8" ht="15.75">
      <c r="A2531" s="61"/>
      <c r="B2531" s="61"/>
      <c r="C2531" s="61"/>
      <c r="D2531" s="61"/>
      <c r="E2531" s="215"/>
      <c r="F2531" s="61"/>
      <c r="G2531" s="61"/>
      <c r="H2531" s="215"/>
    </row>
    <row r="2532" spans="1:8" ht="15.75">
      <c r="A2532" s="61"/>
      <c r="B2532" s="61"/>
      <c r="C2532" s="61"/>
      <c r="D2532" s="61"/>
      <c r="E2532" s="215"/>
      <c r="F2532" s="61"/>
      <c r="G2532" s="61"/>
      <c r="H2532" s="215"/>
    </row>
    <row r="2533" spans="1:8" ht="15.75">
      <c r="A2533" s="61"/>
      <c r="B2533" s="61"/>
      <c r="C2533" s="61"/>
      <c r="D2533" s="61"/>
      <c r="E2533" s="215"/>
      <c r="F2533" s="61"/>
      <c r="G2533" s="61"/>
      <c r="H2533" s="215"/>
    </row>
    <row r="2534" spans="1:8" ht="15.75">
      <c r="A2534" s="61"/>
      <c r="B2534" s="61"/>
      <c r="C2534" s="61"/>
      <c r="D2534" s="61"/>
      <c r="E2534" s="215"/>
      <c r="F2534" s="61"/>
      <c r="G2534" s="61"/>
      <c r="H2534" s="215"/>
    </row>
    <row r="2535" spans="1:8" ht="15.75">
      <c r="A2535" s="61"/>
      <c r="B2535" s="61"/>
      <c r="C2535" s="61"/>
      <c r="D2535" s="61"/>
      <c r="E2535" s="215"/>
      <c r="F2535" s="61"/>
      <c r="G2535" s="61"/>
      <c r="H2535" s="215"/>
    </row>
    <row r="2536" spans="1:8" ht="15.75">
      <c r="A2536" s="61"/>
      <c r="B2536" s="61"/>
      <c r="C2536" s="61"/>
      <c r="D2536" s="61"/>
      <c r="E2536" s="215"/>
      <c r="F2536" s="61"/>
      <c r="G2536" s="61"/>
      <c r="H2536" s="215"/>
    </row>
    <row r="2537" spans="1:8" ht="15.75">
      <c r="A2537" s="61"/>
      <c r="B2537" s="61"/>
      <c r="C2537" s="61"/>
      <c r="D2537" s="61"/>
      <c r="E2537" s="215"/>
      <c r="F2537" s="61"/>
      <c r="G2537" s="61"/>
      <c r="H2537" s="215"/>
    </row>
    <row r="2538" spans="1:8" ht="15.75">
      <c r="A2538" s="61"/>
      <c r="B2538" s="61"/>
      <c r="C2538" s="61"/>
      <c r="D2538" s="61"/>
      <c r="E2538" s="215"/>
      <c r="F2538" s="61"/>
      <c r="G2538" s="61"/>
      <c r="H2538" s="215"/>
    </row>
    <row r="2539" spans="1:8" ht="15.75">
      <c r="A2539" s="61"/>
      <c r="B2539" s="61"/>
      <c r="C2539" s="61"/>
      <c r="D2539" s="61"/>
      <c r="E2539" s="215"/>
      <c r="F2539" s="61"/>
      <c r="G2539" s="61"/>
      <c r="H2539" s="215"/>
    </row>
    <row r="2540" spans="1:8" ht="15.75">
      <c r="A2540" s="61"/>
      <c r="B2540" s="61"/>
      <c r="C2540" s="61"/>
      <c r="D2540" s="61"/>
      <c r="E2540" s="215"/>
      <c r="F2540" s="61"/>
      <c r="G2540" s="61"/>
      <c r="H2540" s="215"/>
    </row>
    <row r="2541" spans="1:8" ht="15.75">
      <c r="A2541" s="61"/>
      <c r="B2541" s="61"/>
      <c r="C2541" s="61"/>
      <c r="D2541" s="61"/>
      <c r="E2541" s="215"/>
      <c r="F2541" s="61"/>
      <c r="G2541" s="61"/>
      <c r="H2541" s="215"/>
    </row>
    <row r="2542" spans="1:8" ht="15.75">
      <c r="A2542" s="61"/>
      <c r="B2542" s="61"/>
      <c r="C2542" s="61"/>
      <c r="D2542" s="61"/>
      <c r="E2542" s="215"/>
      <c r="F2542" s="61"/>
      <c r="G2542" s="61"/>
      <c r="H2542" s="215"/>
    </row>
    <row r="2543" spans="1:8" ht="15.75">
      <c r="A2543" s="61"/>
      <c r="B2543" s="61"/>
      <c r="C2543" s="61"/>
      <c r="D2543" s="61"/>
      <c r="E2543" s="215"/>
      <c r="F2543" s="61"/>
      <c r="G2543" s="61"/>
      <c r="H2543" s="215"/>
    </row>
    <row r="2544" spans="1:8" ht="15.75">
      <c r="A2544" s="61"/>
      <c r="B2544" s="61"/>
      <c r="C2544" s="61"/>
      <c r="D2544" s="61"/>
      <c r="E2544" s="215"/>
      <c r="F2544" s="61"/>
      <c r="G2544" s="61"/>
      <c r="H2544" s="215"/>
    </row>
    <row r="2545" spans="1:8" ht="15.75">
      <c r="A2545" s="61"/>
      <c r="B2545" s="61"/>
      <c r="C2545" s="61"/>
      <c r="D2545" s="61"/>
      <c r="E2545" s="215"/>
      <c r="F2545" s="61"/>
      <c r="G2545" s="61"/>
      <c r="H2545" s="215"/>
    </row>
    <row r="2546" spans="1:8" ht="15.75">
      <c r="A2546" s="61"/>
      <c r="B2546" s="61"/>
      <c r="C2546" s="61"/>
      <c r="D2546" s="61"/>
      <c r="E2546" s="215"/>
      <c r="F2546" s="61"/>
      <c r="G2546" s="61"/>
      <c r="H2546" s="215"/>
    </row>
    <row r="2547" spans="1:8" ht="15.75">
      <c r="A2547" s="61"/>
      <c r="B2547" s="61"/>
      <c r="C2547" s="61"/>
      <c r="D2547" s="61"/>
      <c r="E2547" s="215"/>
      <c r="F2547" s="61"/>
      <c r="G2547" s="61"/>
      <c r="H2547" s="215"/>
    </row>
    <row r="2548" spans="1:8" ht="15.75">
      <c r="A2548" s="61"/>
      <c r="B2548" s="61"/>
      <c r="C2548" s="61"/>
      <c r="D2548" s="61"/>
      <c r="E2548" s="215"/>
      <c r="F2548" s="61"/>
      <c r="G2548" s="61"/>
      <c r="H2548" s="215"/>
    </row>
    <row r="2549" spans="1:8" ht="15.75">
      <c r="A2549" s="61"/>
      <c r="B2549" s="61"/>
      <c r="C2549" s="61"/>
      <c r="D2549" s="61"/>
      <c r="E2549" s="215"/>
      <c r="F2549" s="61"/>
      <c r="G2549" s="61"/>
      <c r="H2549" s="215"/>
    </row>
    <row r="2550" spans="1:8" ht="15.75">
      <c r="A2550" s="61"/>
      <c r="B2550" s="61"/>
      <c r="C2550" s="61"/>
      <c r="D2550" s="61"/>
      <c r="E2550" s="215"/>
      <c r="F2550" s="61"/>
      <c r="G2550" s="61"/>
      <c r="H2550" s="215"/>
    </row>
    <row r="2551" spans="1:8" ht="15.75">
      <c r="A2551" s="61"/>
      <c r="B2551" s="61"/>
      <c r="C2551" s="61"/>
      <c r="D2551" s="61"/>
      <c r="E2551" s="215"/>
      <c r="F2551" s="61"/>
      <c r="G2551" s="61"/>
      <c r="H2551" s="215"/>
    </row>
    <row r="2552" spans="1:8" ht="15.75">
      <c r="A2552" s="61"/>
      <c r="B2552" s="61"/>
      <c r="C2552" s="61"/>
      <c r="D2552" s="61"/>
      <c r="E2552" s="215"/>
      <c r="F2552" s="61"/>
      <c r="G2552" s="61"/>
      <c r="H2552" s="215"/>
    </row>
    <row r="2553" spans="1:8" ht="15.75">
      <c r="A2553" s="61"/>
      <c r="B2553" s="61"/>
      <c r="C2553" s="61"/>
      <c r="D2553" s="61"/>
      <c r="E2553" s="215"/>
      <c r="F2553" s="61"/>
      <c r="G2553" s="61"/>
      <c r="H2553" s="215"/>
    </row>
    <row r="2554" spans="1:8" ht="15.75">
      <c r="A2554" s="61"/>
      <c r="B2554" s="61"/>
      <c r="C2554" s="61"/>
      <c r="D2554" s="61"/>
      <c r="E2554" s="215"/>
      <c r="F2554" s="61"/>
      <c r="G2554" s="61"/>
      <c r="H2554" s="215"/>
    </row>
    <row r="2555" spans="1:8" ht="15.75">
      <c r="A2555" s="61"/>
      <c r="B2555" s="61"/>
      <c r="C2555" s="61"/>
      <c r="D2555" s="61"/>
      <c r="E2555" s="215"/>
      <c r="F2555" s="61"/>
      <c r="G2555" s="61"/>
      <c r="H2555" s="215"/>
    </row>
    <row r="2556" spans="1:8" ht="15.75">
      <c r="A2556" s="61"/>
      <c r="B2556" s="61"/>
      <c r="C2556" s="61"/>
      <c r="D2556" s="61"/>
      <c r="E2556" s="215"/>
      <c r="F2556" s="61"/>
      <c r="G2556" s="61"/>
      <c r="H2556" s="215"/>
    </row>
    <row r="2557" spans="1:8" ht="15.75">
      <c r="A2557" s="61"/>
      <c r="B2557" s="61"/>
      <c r="C2557" s="61"/>
      <c r="D2557" s="61"/>
      <c r="E2557" s="215"/>
      <c r="F2557" s="61"/>
      <c r="G2557" s="61"/>
      <c r="H2557" s="215"/>
    </row>
    <row r="2558" spans="1:8" ht="15.75">
      <c r="A2558" s="61"/>
      <c r="B2558" s="61"/>
      <c r="C2558" s="61"/>
      <c r="D2558" s="61"/>
      <c r="E2558" s="215"/>
      <c r="F2558" s="61"/>
      <c r="G2558" s="61"/>
      <c r="H2558" s="215"/>
    </row>
    <row r="2559" spans="1:8" ht="15.75">
      <c r="A2559" s="61"/>
      <c r="B2559" s="61"/>
      <c r="C2559" s="61"/>
      <c r="D2559" s="61"/>
      <c r="E2559" s="215"/>
      <c r="F2559" s="61"/>
      <c r="G2559" s="61"/>
      <c r="H2559" s="215"/>
    </row>
    <row r="2560" spans="1:8" ht="15.75">
      <c r="A2560" s="61"/>
      <c r="B2560" s="61"/>
      <c r="C2560" s="61"/>
      <c r="D2560" s="61"/>
      <c r="E2560" s="215"/>
      <c r="F2560" s="61"/>
      <c r="G2560" s="61"/>
      <c r="H2560" s="215"/>
    </row>
    <row r="2561" spans="1:8" ht="15.75">
      <c r="A2561" s="61"/>
      <c r="B2561" s="61"/>
      <c r="C2561" s="61"/>
      <c r="D2561" s="61"/>
      <c r="E2561" s="215"/>
      <c r="F2561" s="61"/>
      <c r="G2561" s="61"/>
      <c r="H2561" s="215"/>
    </row>
    <row r="2562" spans="1:8" ht="15.75">
      <c r="A2562" s="61"/>
      <c r="B2562" s="61"/>
      <c r="C2562" s="61"/>
      <c r="D2562" s="61"/>
      <c r="E2562" s="215"/>
      <c r="F2562" s="61"/>
      <c r="G2562" s="61"/>
      <c r="H2562" s="215"/>
    </row>
    <row r="2563" spans="1:8" ht="15.75">
      <c r="A2563" s="61"/>
      <c r="B2563" s="61"/>
      <c r="C2563" s="61"/>
      <c r="D2563" s="61"/>
      <c r="E2563" s="215"/>
      <c r="F2563" s="61"/>
      <c r="G2563" s="61"/>
      <c r="H2563" s="215"/>
    </row>
    <row r="2564" spans="1:8" ht="15.75">
      <c r="A2564" s="61"/>
      <c r="B2564" s="61"/>
      <c r="C2564" s="61"/>
      <c r="D2564" s="61"/>
      <c r="E2564" s="215"/>
      <c r="F2564" s="61"/>
      <c r="G2564" s="61"/>
      <c r="H2564" s="215"/>
    </row>
    <row r="2565" spans="1:8" ht="15.75">
      <c r="A2565" s="61"/>
      <c r="B2565" s="61"/>
      <c r="C2565" s="61"/>
      <c r="D2565" s="61"/>
      <c r="E2565" s="215"/>
      <c r="F2565" s="61"/>
      <c r="G2565" s="61"/>
      <c r="H2565" s="215"/>
    </row>
    <row r="2566" spans="1:8" ht="15.75">
      <c r="A2566" s="61"/>
      <c r="B2566" s="61"/>
      <c r="C2566" s="61"/>
      <c r="D2566" s="61"/>
      <c r="E2566" s="215"/>
      <c r="F2566" s="61"/>
      <c r="G2566" s="61"/>
      <c r="H2566" s="215"/>
    </row>
    <row r="2567" spans="1:8" ht="15.75">
      <c r="A2567" s="61"/>
      <c r="B2567" s="61"/>
      <c r="C2567" s="61"/>
      <c r="D2567" s="61"/>
      <c r="E2567" s="215"/>
      <c r="F2567" s="61"/>
      <c r="G2567" s="61"/>
      <c r="H2567" s="215"/>
    </row>
    <row r="2568" spans="1:8" ht="15.75">
      <c r="A2568" s="61"/>
      <c r="B2568" s="61"/>
      <c r="C2568" s="61"/>
      <c r="D2568" s="61"/>
      <c r="E2568" s="215"/>
      <c r="F2568" s="61"/>
      <c r="G2568" s="61"/>
      <c r="H2568" s="215"/>
    </row>
    <row r="2569" spans="1:8" ht="15.75">
      <c r="A2569" s="61"/>
      <c r="B2569" s="61"/>
      <c r="C2569" s="61"/>
      <c r="D2569" s="61"/>
      <c r="E2569" s="215"/>
      <c r="F2569" s="61"/>
      <c r="G2569" s="61"/>
      <c r="H2569" s="215"/>
    </row>
    <row r="2570" spans="1:8" ht="15.75">
      <c r="A2570" s="61"/>
      <c r="B2570" s="61"/>
      <c r="C2570" s="61"/>
      <c r="D2570" s="61"/>
      <c r="E2570" s="215"/>
      <c r="F2570" s="61"/>
      <c r="G2570" s="61"/>
      <c r="H2570" s="215"/>
    </row>
    <row r="2571" spans="1:8" ht="15.75">
      <c r="A2571" s="61"/>
      <c r="B2571" s="61"/>
      <c r="C2571" s="61"/>
      <c r="D2571" s="61"/>
      <c r="E2571" s="215"/>
      <c r="F2571" s="61"/>
      <c r="G2571" s="61"/>
      <c r="H2571" s="215"/>
    </row>
    <row r="2572" spans="1:8" ht="15.75">
      <c r="A2572" s="61"/>
      <c r="B2572" s="61"/>
      <c r="C2572" s="61"/>
      <c r="D2572" s="61"/>
      <c r="E2572" s="215"/>
      <c r="F2572" s="61"/>
      <c r="G2572" s="61"/>
      <c r="H2572" s="215"/>
    </row>
    <row r="2573" spans="1:8" ht="15.75">
      <c r="A2573" s="61"/>
      <c r="B2573" s="61"/>
      <c r="C2573" s="61"/>
      <c r="D2573" s="61"/>
      <c r="E2573" s="215"/>
      <c r="F2573" s="61"/>
      <c r="G2573" s="61"/>
      <c r="H2573" s="215"/>
    </row>
    <row r="2574" spans="1:8" ht="15.75">
      <c r="A2574" s="61"/>
      <c r="B2574" s="61"/>
      <c r="C2574" s="61"/>
      <c r="D2574" s="61"/>
      <c r="E2574" s="215"/>
      <c r="F2574" s="61"/>
      <c r="G2574" s="61"/>
      <c r="H2574" s="215"/>
    </row>
    <row r="2575" spans="1:8" ht="15.75">
      <c r="A2575" s="61"/>
      <c r="B2575" s="61"/>
      <c r="C2575" s="61"/>
      <c r="D2575" s="61"/>
      <c r="E2575" s="215"/>
      <c r="F2575" s="61"/>
      <c r="G2575" s="61"/>
      <c r="H2575" s="215"/>
    </row>
    <row r="2576" spans="1:8" ht="15.75">
      <c r="A2576" s="61"/>
      <c r="B2576" s="61"/>
      <c r="C2576" s="61"/>
      <c r="D2576" s="61"/>
      <c r="E2576" s="215"/>
      <c r="F2576" s="61"/>
      <c r="G2576" s="61"/>
      <c r="H2576" s="215"/>
    </row>
    <row r="2577" spans="1:8" ht="15.75">
      <c r="A2577" s="61"/>
      <c r="B2577" s="61"/>
      <c r="C2577" s="61"/>
      <c r="D2577" s="61"/>
      <c r="E2577" s="215"/>
      <c r="F2577" s="61"/>
      <c r="G2577" s="61"/>
      <c r="H2577" s="215"/>
    </row>
    <row r="2578" spans="1:8" ht="15.75">
      <c r="A2578" s="61"/>
      <c r="B2578" s="61"/>
      <c r="C2578" s="61"/>
      <c r="D2578" s="61"/>
      <c r="E2578" s="215"/>
      <c r="F2578" s="61"/>
      <c r="G2578" s="61"/>
      <c r="H2578" s="215"/>
    </row>
    <row r="2579" spans="1:8" ht="15.75">
      <c r="A2579" s="61"/>
      <c r="B2579" s="61"/>
      <c r="C2579" s="61"/>
      <c r="D2579" s="61"/>
      <c r="E2579" s="215"/>
      <c r="F2579" s="61"/>
      <c r="G2579" s="61"/>
      <c r="H2579" s="215"/>
    </row>
    <row r="2580" spans="1:8" ht="15.75">
      <c r="A2580" s="61"/>
      <c r="B2580" s="61"/>
      <c r="C2580" s="61"/>
      <c r="D2580" s="61"/>
      <c r="E2580" s="215"/>
      <c r="F2580" s="61"/>
      <c r="G2580" s="61"/>
      <c r="H2580" s="215"/>
    </row>
    <row r="2581" spans="1:8" ht="15.75">
      <c r="A2581" s="61"/>
      <c r="B2581" s="61"/>
      <c r="C2581" s="61"/>
      <c r="D2581" s="61"/>
      <c r="E2581" s="215"/>
      <c r="F2581" s="61"/>
      <c r="G2581" s="61"/>
      <c r="H2581" s="215"/>
    </row>
    <row r="2582" spans="1:8" ht="15.75">
      <c r="A2582" s="61"/>
      <c r="B2582" s="61"/>
      <c r="C2582" s="61"/>
      <c r="D2582" s="61"/>
      <c r="E2582" s="215"/>
      <c r="F2582" s="61"/>
      <c r="G2582" s="61"/>
      <c r="H2582" s="215"/>
    </row>
    <row r="2583" spans="1:8" ht="15.75">
      <c r="A2583" s="61"/>
      <c r="B2583" s="61"/>
      <c r="C2583" s="61"/>
      <c r="D2583" s="61"/>
      <c r="E2583" s="215"/>
      <c r="F2583" s="61"/>
      <c r="G2583" s="61"/>
      <c r="H2583" s="215"/>
    </row>
    <row r="2584" spans="1:8" ht="15.75">
      <c r="A2584" s="61"/>
      <c r="B2584" s="61"/>
      <c r="C2584" s="61"/>
      <c r="D2584" s="61"/>
      <c r="E2584" s="215"/>
      <c r="F2584" s="61"/>
      <c r="G2584" s="61"/>
      <c r="H2584" s="215"/>
    </row>
    <row r="2585" spans="1:8" ht="15.75">
      <c r="A2585" s="61"/>
      <c r="B2585" s="61"/>
      <c r="C2585" s="61"/>
      <c r="D2585" s="61"/>
      <c r="E2585" s="215"/>
      <c r="F2585" s="61"/>
      <c r="G2585" s="61"/>
      <c r="H2585" s="215"/>
    </row>
    <row r="2586" spans="1:8" ht="15.75">
      <c r="A2586" s="61"/>
      <c r="B2586" s="61"/>
      <c r="C2586" s="61"/>
      <c r="D2586" s="61"/>
      <c r="E2586" s="215"/>
      <c r="F2586" s="61"/>
      <c r="G2586" s="61"/>
      <c r="H2586" s="215"/>
    </row>
    <row r="2587" spans="1:8" ht="15.75">
      <c r="A2587" s="61"/>
      <c r="B2587" s="61"/>
      <c r="C2587" s="61"/>
      <c r="D2587" s="61"/>
      <c r="E2587" s="215"/>
      <c r="F2587" s="61"/>
      <c r="G2587" s="61"/>
      <c r="H2587" s="215"/>
    </row>
    <row r="2588" spans="1:8" ht="15.75">
      <c r="A2588" s="61"/>
      <c r="B2588" s="61"/>
      <c r="C2588" s="61"/>
      <c r="D2588" s="61"/>
      <c r="E2588" s="215"/>
      <c r="F2588" s="61"/>
      <c r="G2588" s="61"/>
      <c r="H2588" s="215"/>
    </row>
    <row r="2589" spans="1:8" ht="15.75">
      <c r="A2589" s="61"/>
      <c r="B2589" s="61"/>
      <c r="C2589" s="61"/>
      <c r="D2589" s="61"/>
      <c r="E2589" s="215"/>
      <c r="F2589" s="61"/>
      <c r="G2589" s="61"/>
      <c r="H2589" s="215"/>
    </row>
    <row r="2590" spans="1:8" ht="15.75">
      <c r="A2590" s="61"/>
      <c r="B2590" s="61"/>
      <c r="C2590" s="61"/>
      <c r="D2590" s="61"/>
      <c r="E2590" s="215"/>
      <c r="F2590" s="61"/>
      <c r="G2590" s="61"/>
      <c r="H2590" s="215"/>
    </row>
    <row r="2591" spans="1:8" ht="15.75">
      <c r="A2591" s="61"/>
      <c r="B2591" s="61"/>
      <c r="C2591" s="61"/>
      <c r="D2591" s="61"/>
      <c r="E2591" s="215"/>
      <c r="F2591" s="61"/>
      <c r="G2591" s="61"/>
      <c r="H2591" s="215"/>
    </row>
    <row r="2592" spans="1:8" ht="15.75">
      <c r="A2592" s="61"/>
      <c r="B2592" s="61"/>
      <c r="C2592" s="61"/>
      <c r="D2592" s="61"/>
      <c r="E2592" s="215"/>
      <c r="F2592" s="61"/>
      <c r="G2592" s="61"/>
      <c r="H2592" s="215"/>
    </row>
    <row r="2593" spans="1:8" ht="15.75">
      <c r="A2593" s="61"/>
      <c r="B2593" s="61"/>
      <c r="C2593" s="61"/>
      <c r="D2593" s="61"/>
      <c r="E2593" s="215"/>
      <c r="F2593" s="61"/>
      <c r="G2593" s="61"/>
      <c r="H2593" s="215"/>
    </row>
    <row r="2594" spans="1:8" ht="15.75">
      <c r="A2594" s="61"/>
      <c r="B2594" s="61"/>
      <c r="C2594" s="61"/>
      <c r="D2594" s="61"/>
      <c r="E2594" s="215"/>
      <c r="F2594" s="61"/>
      <c r="G2594" s="61"/>
      <c r="H2594" s="215"/>
    </row>
    <row r="2595" spans="1:8" ht="15.75">
      <c r="A2595" s="61"/>
      <c r="B2595" s="61"/>
      <c r="C2595" s="61"/>
      <c r="D2595" s="61"/>
      <c r="E2595" s="215"/>
      <c r="F2595" s="61"/>
      <c r="G2595" s="61"/>
      <c r="H2595" s="215"/>
    </row>
    <row r="2596" spans="1:8" ht="15.75">
      <c r="A2596" s="61"/>
      <c r="B2596" s="61"/>
      <c r="C2596" s="61"/>
      <c r="D2596" s="61"/>
      <c r="E2596" s="215"/>
      <c r="F2596" s="61"/>
      <c r="G2596" s="61"/>
      <c r="H2596" s="215"/>
    </row>
    <row r="2597" spans="1:8" ht="15.75">
      <c r="A2597" s="61"/>
      <c r="B2597" s="61"/>
      <c r="C2597" s="61"/>
      <c r="D2597" s="61"/>
      <c r="E2597" s="215"/>
      <c r="F2597" s="61"/>
      <c r="G2597" s="61"/>
      <c r="H2597" s="215"/>
    </row>
    <row r="2598" spans="1:8" ht="15.75">
      <c r="A2598" s="61"/>
      <c r="B2598" s="61"/>
      <c r="C2598" s="61"/>
      <c r="D2598" s="61"/>
      <c r="E2598" s="215"/>
      <c r="F2598" s="61"/>
      <c r="G2598" s="61"/>
      <c r="H2598" s="215"/>
    </row>
    <row r="2599" spans="1:8" ht="15.75">
      <c r="A2599" s="61"/>
      <c r="B2599" s="61"/>
      <c r="C2599" s="61"/>
      <c r="D2599" s="61"/>
      <c r="E2599" s="215"/>
      <c r="F2599" s="61"/>
      <c r="G2599" s="61"/>
      <c r="H2599" s="215"/>
    </row>
    <row r="2600" spans="1:8" ht="15.75">
      <c r="A2600" s="61"/>
      <c r="B2600" s="61"/>
      <c r="C2600" s="61"/>
      <c r="D2600" s="61"/>
      <c r="E2600" s="215"/>
      <c r="F2600" s="61"/>
      <c r="G2600" s="61"/>
      <c r="H2600" s="215"/>
    </row>
    <row r="2601" spans="1:8" ht="15.75">
      <c r="A2601" s="61"/>
      <c r="B2601" s="61"/>
      <c r="C2601" s="61"/>
      <c r="D2601" s="61"/>
      <c r="E2601" s="215"/>
      <c r="F2601" s="61"/>
      <c r="G2601" s="61"/>
      <c r="H2601" s="215"/>
    </row>
    <row r="2602" spans="1:8" ht="15.75">
      <c r="A2602" s="61"/>
      <c r="B2602" s="61"/>
      <c r="C2602" s="61"/>
      <c r="D2602" s="61"/>
      <c r="E2602" s="215"/>
      <c r="F2602" s="61"/>
      <c r="G2602" s="61"/>
      <c r="H2602" s="215"/>
    </row>
    <row r="2603" spans="1:8" ht="15.75">
      <c r="A2603" s="61"/>
      <c r="B2603" s="61"/>
      <c r="C2603" s="61"/>
      <c r="D2603" s="61"/>
      <c r="E2603" s="215"/>
      <c r="F2603" s="61"/>
      <c r="G2603" s="61"/>
      <c r="H2603" s="215"/>
    </row>
    <row r="2604" spans="1:8" ht="15.75">
      <c r="A2604" s="61"/>
      <c r="B2604" s="61"/>
      <c r="C2604" s="61"/>
      <c r="D2604" s="61"/>
      <c r="E2604" s="215"/>
      <c r="F2604" s="61"/>
      <c r="G2604" s="61"/>
      <c r="H2604" s="215"/>
    </row>
    <row r="2605" spans="1:8" ht="15.75">
      <c r="A2605" s="61"/>
      <c r="B2605" s="61"/>
      <c r="C2605" s="61"/>
      <c r="D2605" s="61"/>
      <c r="E2605" s="215"/>
      <c r="F2605" s="61"/>
      <c r="G2605" s="61"/>
      <c r="H2605" s="215"/>
    </row>
    <row r="2606" spans="1:8" ht="15.75">
      <c r="A2606" s="61"/>
      <c r="B2606" s="61"/>
      <c r="C2606" s="61"/>
      <c r="D2606" s="61"/>
      <c r="E2606" s="215"/>
      <c r="F2606" s="61"/>
      <c r="G2606" s="61"/>
      <c r="H2606" s="215"/>
    </row>
    <row r="2607" spans="1:8" ht="15.75">
      <c r="A2607" s="61"/>
      <c r="B2607" s="61"/>
      <c r="C2607" s="61"/>
      <c r="D2607" s="61"/>
      <c r="E2607" s="215"/>
      <c r="F2607" s="61"/>
      <c r="G2607" s="61"/>
      <c r="H2607" s="215"/>
    </row>
    <row r="2608" spans="1:8" ht="15.75">
      <c r="A2608" s="61"/>
      <c r="B2608" s="61"/>
      <c r="C2608" s="61"/>
      <c r="D2608" s="61"/>
      <c r="E2608" s="215"/>
      <c r="F2608" s="61"/>
      <c r="G2608" s="61"/>
      <c r="H2608" s="215"/>
    </row>
    <row r="2609" spans="1:8" ht="15.75">
      <c r="A2609" s="61"/>
      <c r="B2609" s="61"/>
      <c r="C2609" s="61"/>
      <c r="D2609" s="61"/>
      <c r="E2609" s="215"/>
      <c r="F2609" s="61"/>
      <c r="G2609" s="61"/>
      <c r="H2609" s="215"/>
    </row>
    <row r="2610" spans="1:8" ht="15.75">
      <c r="A2610" s="61"/>
      <c r="B2610" s="61"/>
      <c r="C2610" s="61"/>
      <c r="D2610" s="61"/>
      <c r="E2610" s="215"/>
      <c r="F2610" s="61"/>
      <c r="G2610" s="61"/>
      <c r="H2610" s="215"/>
    </row>
    <row r="2611" spans="1:8" ht="15.75">
      <c r="A2611" s="61"/>
      <c r="B2611" s="61"/>
      <c r="C2611" s="61"/>
      <c r="D2611" s="61"/>
      <c r="E2611" s="215"/>
      <c r="F2611" s="61"/>
      <c r="G2611" s="61"/>
      <c r="H2611" s="215"/>
    </row>
    <row r="2612" spans="1:8" ht="15.75">
      <c r="A2612" s="61"/>
      <c r="B2612" s="61"/>
      <c r="C2612" s="61"/>
      <c r="D2612" s="61"/>
      <c r="E2612" s="215"/>
      <c r="F2612" s="61"/>
      <c r="G2612" s="61"/>
      <c r="H2612" s="215"/>
    </row>
    <row r="2613" spans="1:8" ht="15.75">
      <c r="A2613" s="61"/>
      <c r="B2613" s="61"/>
      <c r="C2613" s="61"/>
      <c r="D2613" s="61"/>
      <c r="E2613" s="215"/>
      <c r="F2613" s="61"/>
      <c r="G2613" s="61"/>
      <c r="H2613" s="215"/>
    </row>
    <row r="2614" spans="1:8" ht="15.75">
      <c r="A2614" s="61"/>
      <c r="B2614" s="61"/>
      <c r="C2614" s="61"/>
      <c r="D2614" s="61"/>
      <c r="E2614" s="215"/>
      <c r="F2614" s="61"/>
      <c r="G2614" s="61"/>
      <c r="H2614" s="215"/>
    </row>
    <row r="2615" spans="1:8" ht="15.75">
      <c r="A2615" s="61"/>
      <c r="B2615" s="61"/>
      <c r="C2615" s="61"/>
      <c r="D2615" s="61"/>
      <c r="E2615" s="215"/>
      <c r="F2615" s="61"/>
      <c r="G2615" s="61"/>
      <c r="H2615" s="215"/>
    </row>
    <row r="2616" spans="1:8" ht="15.75">
      <c r="A2616" s="61"/>
      <c r="B2616" s="61"/>
      <c r="C2616" s="61"/>
      <c r="D2616" s="61"/>
      <c r="E2616" s="215"/>
      <c r="F2616" s="61"/>
      <c r="G2616" s="61"/>
      <c r="H2616" s="215"/>
    </row>
    <row r="2617" spans="1:8" ht="15.75">
      <c r="A2617" s="61"/>
      <c r="B2617" s="61"/>
      <c r="C2617" s="61"/>
      <c r="D2617" s="61"/>
      <c r="E2617" s="215"/>
      <c r="F2617" s="61"/>
      <c r="G2617" s="61"/>
      <c r="H2617" s="215"/>
    </row>
    <row r="2618" spans="1:8" ht="15.75">
      <c r="A2618" s="61"/>
      <c r="B2618" s="61"/>
      <c r="C2618" s="61"/>
      <c r="D2618" s="61"/>
      <c r="E2618" s="215"/>
      <c r="F2618" s="61"/>
      <c r="G2618" s="61"/>
      <c r="H2618" s="215"/>
    </row>
    <row r="2619" spans="1:8" ht="15.75">
      <c r="A2619" s="61"/>
      <c r="B2619" s="61"/>
      <c r="C2619" s="61"/>
      <c r="D2619" s="61"/>
      <c r="E2619" s="215"/>
      <c r="F2619" s="61"/>
      <c r="G2619" s="61"/>
      <c r="H2619" s="215"/>
    </row>
    <row r="2620" spans="1:8" ht="15.75">
      <c r="A2620" s="61"/>
      <c r="B2620" s="61"/>
      <c r="C2620" s="61"/>
      <c r="D2620" s="61"/>
      <c r="E2620" s="215"/>
      <c r="F2620" s="61"/>
      <c r="G2620" s="61"/>
      <c r="H2620" s="215"/>
    </row>
    <row r="2621" spans="1:8" ht="15.75">
      <c r="A2621" s="61"/>
      <c r="B2621" s="61"/>
      <c r="C2621" s="61"/>
      <c r="D2621" s="61"/>
      <c r="E2621" s="215"/>
      <c r="F2621" s="61"/>
      <c r="G2621" s="61"/>
      <c r="H2621" s="215"/>
    </row>
    <row r="2622" spans="1:8" ht="15.75">
      <c r="A2622" s="61"/>
      <c r="B2622" s="61"/>
      <c r="C2622" s="61"/>
      <c r="D2622" s="61"/>
      <c r="E2622" s="215"/>
      <c r="F2622" s="61"/>
      <c r="G2622" s="61"/>
      <c r="H2622" s="215"/>
    </row>
    <row r="2623" spans="1:8" ht="15.75">
      <c r="A2623" s="61"/>
      <c r="B2623" s="61"/>
      <c r="C2623" s="61"/>
      <c r="D2623" s="61"/>
      <c r="E2623" s="215"/>
      <c r="F2623" s="61"/>
      <c r="G2623" s="61"/>
      <c r="H2623" s="215"/>
    </row>
    <row r="2624" spans="1:8" ht="15.75">
      <c r="A2624" s="61"/>
      <c r="B2624" s="61"/>
      <c r="C2624" s="61"/>
      <c r="D2624" s="61"/>
      <c r="E2624" s="215"/>
      <c r="F2624" s="61"/>
      <c r="G2624" s="61"/>
      <c r="H2624" s="215"/>
    </row>
    <row r="2625" spans="1:8" ht="15.75">
      <c r="A2625" s="61"/>
      <c r="B2625" s="61"/>
      <c r="C2625" s="61"/>
      <c r="D2625" s="61"/>
      <c r="E2625" s="215"/>
      <c r="F2625" s="61"/>
      <c r="G2625" s="61"/>
      <c r="H2625" s="215"/>
    </row>
    <row r="2626" spans="1:8" ht="15.75">
      <c r="A2626" s="61"/>
      <c r="B2626" s="61"/>
      <c r="C2626" s="61"/>
      <c r="D2626" s="61"/>
      <c r="E2626" s="215"/>
      <c r="F2626" s="61"/>
      <c r="G2626" s="61"/>
      <c r="H2626" s="215"/>
    </row>
    <row r="2627" spans="1:8" ht="15.75">
      <c r="A2627" s="61"/>
      <c r="B2627" s="61"/>
      <c r="C2627" s="61"/>
      <c r="D2627" s="61"/>
      <c r="E2627" s="215"/>
      <c r="F2627" s="61"/>
      <c r="G2627" s="61"/>
      <c r="H2627" s="215"/>
    </row>
    <row r="2628" spans="1:8" ht="15.75">
      <c r="A2628" s="61"/>
      <c r="B2628" s="61"/>
      <c r="C2628" s="61"/>
      <c r="D2628" s="61"/>
      <c r="E2628" s="215"/>
      <c r="F2628" s="61"/>
      <c r="G2628" s="61"/>
      <c r="H2628" s="215"/>
    </row>
    <row r="2629" spans="1:8" ht="15.75">
      <c r="A2629" s="61"/>
      <c r="B2629" s="61"/>
      <c r="C2629" s="61"/>
      <c r="D2629" s="61"/>
      <c r="E2629" s="215"/>
      <c r="F2629" s="61"/>
      <c r="G2629" s="61"/>
      <c r="H2629" s="215"/>
    </row>
    <row r="2630" spans="1:8" ht="15.75">
      <c r="A2630" s="61"/>
      <c r="B2630" s="61"/>
      <c r="C2630" s="61"/>
      <c r="D2630" s="61"/>
      <c r="E2630" s="215"/>
      <c r="F2630" s="61"/>
      <c r="G2630" s="61"/>
      <c r="H2630" s="215"/>
    </row>
    <row r="2631" spans="1:8" ht="15.75">
      <c r="A2631" s="61"/>
      <c r="B2631" s="61"/>
      <c r="C2631" s="61"/>
      <c r="D2631" s="61"/>
      <c r="E2631" s="215"/>
      <c r="F2631" s="61"/>
      <c r="G2631" s="61"/>
      <c r="H2631" s="215"/>
    </row>
    <row r="2632" spans="1:8" ht="15.75">
      <c r="A2632" s="61"/>
      <c r="B2632" s="61"/>
      <c r="C2632" s="61"/>
      <c r="D2632" s="61"/>
      <c r="E2632" s="215"/>
      <c r="F2632" s="61"/>
      <c r="G2632" s="61"/>
      <c r="H2632" s="215"/>
    </row>
    <row r="2633" spans="1:8" ht="15.75">
      <c r="A2633" s="61"/>
      <c r="B2633" s="61"/>
      <c r="C2633" s="61"/>
      <c r="D2633" s="61"/>
      <c r="E2633" s="215"/>
      <c r="F2633" s="61"/>
      <c r="G2633" s="61"/>
      <c r="H2633" s="215"/>
    </row>
    <row r="2634" spans="1:8" ht="15.75">
      <c r="A2634" s="61"/>
      <c r="B2634" s="61"/>
      <c r="C2634" s="61"/>
      <c r="D2634" s="61"/>
      <c r="E2634" s="215"/>
      <c r="F2634" s="61"/>
      <c r="G2634" s="61"/>
      <c r="H2634" s="215"/>
    </row>
    <row r="2635" spans="1:8" ht="15.75">
      <c r="A2635" s="61"/>
      <c r="B2635" s="61"/>
      <c r="C2635" s="61"/>
      <c r="D2635" s="61"/>
      <c r="E2635" s="215"/>
      <c r="F2635" s="61"/>
      <c r="G2635" s="61"/>
      <c r="H2635" s="215"/>
    </row>
    <row r="2636" spans="1:8" ht="15.75">
      <c r="A2636" s="61"/>
      <c r="B2636" s="61"/>
      <c r="C2636" s="61"/>
      <c r="D2636" s="61"/>
      <c r="E2636" s="215"/>
      <c r="F2636" s="61"/>
      <c r="G2636" s="61"/>
      <c r="H2636" s="215"/>
    </row>
    <row r="2637" spans="1:8" ht="15.75">
      <c r="A2637" s="61"/>
      <c r="B2637" s="61"/>
      <c r="C2637" s="61"/>
      <c r="D2637" s="61"/>
      <c r="E2637" s="215"/>
      <c r="F2637" s="61"/>
      <c r="G2637" s="61"/>
      <c r="H2637" s="215"/>
    </row>
    <row r="2638" spans="1:8" ht="15.75">
      <c r="A2638" s="61"/>
      <c r="B2638" s="61"/>
      <c r="C2638" s="61"/>
      <c r="D2638" s="61"/>
      <c r="E2638" s="215"/>
      <c r="F2638" s="61"/>
      <c r="G2638" s="61"/>
      <c r="H2638" s="215"/>
    </row>
    <row r="2639" spans="1:8" ht="15.75">
      <c r="A2639" s="61"/>
      <c r="B2639" s="61"/>
      <c r="C2639" s="61"/>
      <c r="D2639" s="61"/>
      <c r="E2639" s="215"/>
      <c r="F2639" s="61"/>
      <c r="G2639" s="61"/>
      <c r="H2639" s="215"/>
    </row>
    <row r="2640" spans="1:8" ht="15.75">
      <c r="A2640" s="61"/>
      <c r="B2640" s="61"/>
      <c r="C2640" s="61"/>
      <c r="D2640" s="61"/>
      <c r="E2640" s="215"/>
      <c r="F2640" s="61"/>
      <c r="G2640" s="61"/>
      <c r="H2640" s="215"/>
    </row>
    <row r="2641" spans="1:8" ht="15.75">
      <c r="A2641" s="61"/>
      <c r="B2641" s="61"/>
      <c r="C2641" s="61"/>
      <c r="D2641" s="61"/>
      <c r="E2641" s="215"/>
      <c r="F2641" s="61"/>
      <c r="G2641" s="61"/>
      <c r="H2641" s="215"/>
    </row>
    <row r="2642" spans="1:8" ht="15.75">
      <c r="A2642" s="61"/>
      <c r="B2642" s="61"/>
      <c r="C2642" s="61"/>
      <c r="D2642" s="61"/>
      <c r="E2642" s="215"/>
      <c r="F2642" s="61"/>
      <c r="G2642" s="61"/>
      <c r="H2642" s="215"/>
    </row>
    <row r="2643" spans="1:8" ht="15.75">
      <c r="A2643" s="61"/>
      <c r="B2643" s="61"/>
      <c r="C2643" s="61"/>
      <c r="D2643" s="61"/>
      <c r="E2643" s="215"/>
      <c r="F2643" s="61"/>
      <c r="G2643" s="61"/>
      <c r="H2643" s="215"/>
    </row>
    <row r="2644" spans="1:8" ht="15.75">
      <c r="A2644" s="61"/>
      <c r="B2644" s="61"/>
      <c r="C2644" s="61"/>
      <c r="D2644" s="61"/>
      <c r="E2644" s="215"/>
      <c r="F2644" s="61"/>
      <c r="G2644" s="61"/>
      <c r="H2644" s="215"/>
    </row>
    <row r="2645" spans="1:8" ht="15.75">
      <c r="A2645" s="61"/>
      <c r="B2645" s="61"/>
      <c r="C2645" s="61"/>
      <c r="D2645" s="61"/>
      <c r="E2645" s="215"/>
      <c r="F2645" s="61"/>
      <c r="G2645" s="61"/>
      <c r="H2645" s="215"/>
    </row>
    <row r="2646" spans="1:8" ht="15.75">
      <c r="A2646" s="61"/>
      <c r="B2646" s="61"/>
      <c r="C2646" s="61"/>
      <c r="D2646" s="61"/>
      <c r="E2646" s="215"/>
      <c r="F2646" s="61"/>
      <c r="G2646" s="61"/>
      <c r="H2646" s="215"/>
    </row>
    <row r="2647" spans="1:8" ht="15.75">
      <c r="A2647" s="61"/>
      <c r="B2647" s="61"/>
      <c r="C2647" s="61"/>
      <c r="D2647" s="61"/>
      <c r="E2647" s="215"/>
      <c r="F2647" s="61"/>
      <c r="G2647" s="61"/>
      <c r="H2647" s="215"/>
    </row>
    <row r="2648" spans="1:8" ht="15.75">
      <c r="A2648" s="61"/>
      <c r="B2648" s="61"/>
      <c r="C2648" s="61"/>
      <c r="D2648" s="61"/>
      <c r="E2648" s="215"/>
      <c r="F2648" s="61"/>
      <c r="G2648" s="61"/>
      <c r="H2648" s="215"/>
    </row>
    <row r="2649" spans="1:8" ht="15.75">
      <c r="A2649" s="61"/>
      <c r="B2649" s="61"/>
      <c r="C2649" s="61"/>
      <c r="D2649" s="61"/>
      <c r="E2649" s="215"/>
      <c r="F2649" s="61"/>
      <c r="G2649" s="61"/>
      <c r="H2649" s="215"/>
    </row>
    <row r="2650" spans="1:8" ht="15.75">
      <c r="A2650" s="61"/>
      <c r="B2650" s="61"/>
      <c r="C2650" s="61"/>
      <c r="D2650" s="61"/>
      <c r="E2650" s="215"/>
      <c r="F2650" s="61"/>
      <c r="G2650" s="61"/>
      <c r="H2650" s="215"/>
    </row>
    <row r="2651" spans="1:8" ht="15.75">
      <c r="A2651" s="61"/>
      <c r="B2651" s="61"/>
      <c r="C2651" s="61"/>
      <c r="D2651" s="61"/>
      <c r="E2651" s="215"/>
      <c r="F2651" s="61"/>
      <c r="G2651" s="61"/>
      <c r="H2651" s="215"/>
    </row>
    <row r="2652" spans="1:8" ht="15.75">
      <c r="A2652" s="61"/>
      <c r="B2652" s="61"/>
      <c r="C2652" s="61"/>
      <c r="D2652" s="61"/>
      <c r="E2652" s="215"/>
      <c r="F2652" s="61"/>
      <c r="G2652" s="61"/>
      <c r="H2652" s="215"/>
    </row>
    <row r="2653" spans="1:8" ht="15.75">
      <c r="A2653" s="61"/>
      <c r="B2653" s="61"/>
      <c r="C2653" s="61"/>
      <c r="D2653" s="61"/>
      <c r="E2653" s="215"/>
      <c r="F2653" s="61"/>
      <c r="G2653" s="61"/>
      <c r="H2653" s="215"/>
    </row>
    <row r="2654" spans="1:8" ht="15.75">
      <c r="A2654" s="61"/>
      <c r="B2654" s="61"/>
      <c r="C2654" s="61"/>
      <c r="D2654" s="61"/>
      <c r="E2654" s="215"/>
      <c r="F2654" s="61"/>
      <c r="G2654" s="61"/>
      <c r="H2654" s="215"/>
    </row>
    <row r="2655" spans="1:8" ht="15.75">
      <c r="A2655" s="61"/>
      <c r="B2655" s="61"/>
      <c r="C2655" s="61"/>
      <c r="D2655" s="61"/>
      <c r="E2655" s="215"/>
      <c r="F2655" s="61"/>
      <c r="G2655" s="61"/>
      <c r="H2655" s="215"/>
    </row>
    <row r="2656" spans="1:8" ht="15.75">
      <c r="A2656" s="61"/>
      <c r="B2656" s="61"/>
      <c r="C2656" s="61"/>
      <c r="D2656" s="61"/>
      <c r="E2656" s="215"/>
      <c r="F2656" s="61"/>
      <c r="G2656" s="61"/>
      <c r="H2656" s="215"/>
    </row>
    <row r="2657" spans="1:8" ht="15.75">
      <c r="A2657" s="61"/>
      <c r="B2657" s="61"/>
      <c r="C2657" s="61"/>
      <c r="D2657" s="61"/>
      <c r="E2657" s="215"/>
      <c r="F2657" s="61"/>
      <c r="G2657" s="61"/>
      <c r="H2657" s="215"/>
    </row>
    <row r="2658" spans="1:8" ht="15.75">
      <c r="A2658" s="61"/>
      <c r="B2658" s="61"/>
      <c r="C2658" s="61"/>
      <c r="D2658" s="61"/>
      <c r="E2658" s="215"/>
      <c r="F2658" s="61"/>
      <c r="G2658" s="61"/>
      <c r="H2658" s="215"/>
    </row>
    <row r="2659" spans="1:8" ht="15.75">
      <c r="A2659" s="61"/>
      <c r="B2659" s="61"/>
      <c r="C2659" s="61"/>
      <c r="D2659" s="61"/>
      <c r="E2659" s="215"/>
      <c r="F2659" s="61"/>
      <c r="G2659" s="61"/>
      <c r="H2659" s="215"/>
    </row>
    <row r="2660" spans="1:8" ht="15.75">
      <c r="A2660" s="61"/>
      <c r="B2660" s="61"/>
      <c r="C2660" s="61"/>
      <c r="D2660" s="61"/>
      <c r="E2660" s="215"/>
      <c r="F2660" s="61"/>
      <c r="G2660" s="61"/>
      <c r="H2660" s="215"/>
    </row>
    <row r="2661" spans="1:8" ht="15.75">
      <c r="A2661" s="61"/>
      <c r="B2661" s="61"/>
      <c r="C2661" s="61"/>
      <c r="D2661" s="61"/>
      <c r="E2661" s="215"/>
      <c r="F2661" s="61"/>
      <c r="G2661" s="61"/>
      <c r="H2661" s="215"/>
    </row>
    <row r="2662" spans="1:8" ht="15.75">
      <c r="A2662" s="61"/>
      <c r="B2662" s="61"/>
      <c r="C2662" s="61"/>
      <c r="D2662" s="61"/>
      <c r="E2662" s="215"/>
      <c r="F2662" s="61"/>
      <c r="G2662" s="61"/>
      <c r="H2662" s="215"/>
    </row>
    <row r="2663" spans="1:8" ht="15.75">
      <c r="A2663" s="61"/>
      <c r="B2663" s="61"/>
      <c r="C2663" s="61"/>
      <c r="D2663" s="61"/>
      <c r="E2663" s="215"/>
      <c r="F2663" s="61"/>
      <c r="G2663" s="61"/>
      <c r="H2663" s="215"/>
    </row>
    <row r="2664" spans="1:8" ht="15.75">
      <c r="A2664" s="61"/>
      <c r="B2664" s="61"/>
      <c r="C2664" s="61"/>
      <c r="D2664" s="61"/>
      <c r="E2664" s="215"/>
      <c r="F2664" s="61"/>
      <c r="G2664" s="61"/>
      <c r="H2664" s="215"/>
    </row>
    <row r="2665" spans="1:8" ht="15.75">
      <c r="A2665" s="61"/>
      <c r="B2665" s="61"/>
      <c r="C2665" s="61"/>
      <c r="D2665" s="61"/>
      <c r="E2665" s="215"/>
      <c r="F2665" s="61"/>
      <c r="G2665" s="61"/>
      <c r="H2665" s="215"/>
    </row>
    <row r="2666" spans="1:8" ht="15.75">
      <c r="A2666" s="61"/>
      <c r="B2666" s="61"/>
      <c r="C2666" s="61"/>
      <c r="D2666" s="61"/>
      <c r="E2666" s="215"/>
      <c r="F2666" s="61"/>
      <c r="G2666" s="61"/>
      <c r="H2666" s="215"/>
    </row>
    <row r="2667" spans="1:8" ht="15.75">
      <c r="A2667" s="61"/>
      <c r="B2667" s="61"/>
      <c r="C2667" s="61"/>
      <c r="D2667" s="61"/>
      <c r="E2667" s="215"/>
      <c r="F2667" s="61"/>
      <c r="G2667" s="61"/>
      <c r="H2667" s="215"/>
    </row>
    <row r="2668" spans="1:8" ht="15.75">
      <c r="A2668" s="61"/>
      <c r="B2668" s="61"/>
      <c r="C2668" s="61"/>
      <c r="D2668" s="61"/>
      <c r="E2668" s="215"/>
      <c r="F2668" s="61"/>
      <c r="G2668" s="61"/>
      <c r="H2668" s="215"/>
    </row>
    <row r="2669" spans="1:8" ht="15.75">
      <c r="A2669" s="61"/>
      <c r="B2669" s="61"/>
      <c r="C2669" s="61"/>
      <c r="D2669" s="61"/>
      <c r="E2669" s="215"/>
      <c r="F2669" s="61"/>
      <c r="G2669" s="61"/>
      <c r="H2669" s="215"/>
    </row>
    <row r="2670" spans="1:8" ht="15.75">
      <c r="A2670" s="61"/>
      <c r="B2670" s="61"/>
      <c r="C2670" s="61"/>
      <c r="D2670" s="61"/>
      <c r="E2670" s="215"/>
      <c r="F2670" s="61"/>
      <c r="G2670" s="61"/>
      <c r="H2670" s="215"/>
    </row>
    <row r="2671" spans="1:8" ht="15.75">
      <c r="A2671" s="61"/>
      <c r="B2671" s="61"/>
      <c r="C2671" s="61"/>
      <c r="D2671" s="61"/>
      <c r="E2671" s="215"/>
      <c r="F2671" s="61"/>
      <c r="G2671" s="61"/>
      <c r="H2671" s="215"/>
    </row>
    <row r="2672" spans="1:8" ht="15.75">
      <c r="A2672" s="61"/>
      <c r="B2672" s="61"/>
      <c r="C2672" s="61"/>
      <c r="D2672" s="61"/>
      <c r="E2672" s="215"/>
      <c r="F2672" s="61"/>
      <c r="G2672" s="61"/>
      <c r="H2672" s="215"/>
    </row>
    <row r="2673" spans="1:8" ht="15.75">
      <c r="A2673" s="61"/>
      <c r="B2673" s="61"/>
      <c r="C2673" s="61"/>
      <c r="D2673" s="61"/>
      <c r="E2673" s="215"/>
      <c r="F2673" s="61"/>
      <c r="G2673" s="61"/>
      <c r="H2673" s="215"/>
    </row>
    <row r="2674" spans="1:8" ht="15.75">
      <c r="A2674" s="61"/>
      <c r="B2674" s="61"/>
      <c r="C2674" s="61"/>
      <c r="D2674" s="61"/>
      <c r="E2674" s="215"/>
      <c r="F2674" s="61"/>
      <c r="G2674" s="61"/>
      <c r="H2674" s="215"/>
    </row>
    <row r="2675" spans="1:8" ht="15.75">
      <c r="A2675" s="61"/>
      <c r="B2675" s="61"/>
      <c r="C2675" s="61"/>
      <c r="D2675" s="61"/>
      <c r="E2675" s="215"/>
      <c r="F2675" s="61"/>
      <c r="G2675" s="61"/>
      <c r="H2675" s="215"/>
    </row>
    <row r="2676" spans="1:8" ht="15.75">
      <c r="A2676" s="61"/>
      <c r="B2676" s="61"/>
      <c r="C2676" s="61"/>
      <c r="D2676" s="61"/>
      <c r="E2676" s="215"/>
      <c r="F2676" s="61"/>
      <c r="G2676" s="61"/>
      <c r="H2676" s="215"/>
    </row>
    <row r="2677" spans="1:8" ht="15.75">
      <c r="A2677" s="61"/>
      <c r="B2677" s="61"/>
      <c r="C2677" s="61"/>
      <c r="D2677" s="61"/>
      <c r="E2677" s="215"/>
      <c r="F2677" s="61"/>
      <c r="G2677" s="61"/>
      <c r="H2677" s="215"/>
    </row>
    <row r="2678" spans="1:8" ht="15.75">
      <c r="A2678" s="61"/>
      <c r="B2678" s="61"/>
      <c r="C2678" s="61"/>
      <c r="D2678" s="61"/>
      <c r="E2678" s="215"/>
      <c r="F2678" s="61"/>
      <c r="G2678" s="61"/>
      <c r="H2678" s="215"/>
    </row>
    <row r="2679" spans="1:8" ht="15.75">
      <c r="A2679" s="61"/>
      <c r="B2679" s="61"/>
      <c r="C2679" s="61"/>
      <c r="D2679" s="61"/>
      <c r="E2679" s="215"/>
      <c r="F2679" s="61"/>
      <c r="G2679" s="61"/>
      <c r="H2679" s="215"/>
    </row>
    <row r="2680" spans="1:8" ht="15.75">
      <c r="A2680" s="61"/>
      <c r="B2680" s="61"/>
      <c r="C2680" s="61"/>
      <c r="D2680" s="61"/>
      <c r="E2680" s="215"/>
      <c r="F2680" s="61"/>
      <c r="G2680" s="61"/>
      <c r="H2680" s="215"/>
    </row>
    <row r="2681" spans="1:8" ht="15.75">
      <c r="A2681" s="61"/>
      <c r="B2681" s="61"/>
      <c r="C2681" s="61"/>
      <c r="D2681" s="61"/>
      <c r="E2681" s="215"/>
      <c r="F2681" s="61"/>
      <c r="G2681" s="61"/>
      <c r="H2681" s="215"/>
    </row>
    <row r="2682" spans="1:8" ht="15.75">
      <c r="A2682" s="61"/>
      <c r="B2682" s="61"/>
      <c r="C2682" s="61"/>
      <c r="D2682" s="61"/>
      <c r="E2682" s="215"/>
      <c r="F2682" s="61"/>
      <c r="G2682" s="61"/>
      <c r="H2682" s="215"/>
    </row>
    <row r="2683" spans="1:8" ht="15.75">
      <c r="A2683" s="61"/>
      <c r="B2683" s="61"/>
      <c r="C2683" s="61"/>
      <c r="D2683" s="61"/>
      <c r="E2683" s="215"/>
      <c r="F2683" s="61"/>
      <c r="G2683" s="61"/>
      <c r="H2683" s="215"/>
    </row>
    <row r="2684" spans="1:8" ht="15.75">
      <c r="A2684" s="61"/>
      <c r="B2684" s="61"/>
      <c r="C2684" s="61"/>
      <c r="D2684" s="61"/>
      <c r="E2684" s="215"/>
      <c r="F2684" s="61"/>
      <c r="G2684" s="61"/>
      <c r="H2684" s="215"/>
    </row>
    <row r="2685" spans="1:8" ht="15.75">
      <c r="A2685" s="61"/>
      <c r="B2685" s="61"/>
      <c r="C2685" s="61"/>
      <c r="D2685" s="61"/>
      <c r="E2685" s="215"/>
      <c r="F2685" s="61"/>
      <c r="G2685" s="61"/>
      <c r="H2685" s="215"/>
    </row>
    <row r="2686" spans="1:8" ht="15.75">
      <c r="A2686" s="61"/>
      <c r="B2686" s="61"/>
      <c r="C2686" s="61"/>
      <c r="D2686" s="61"/>
      <c r="E2686" s="215"/>
      <c r="F2686" s="61"/>
      <c r="G2686" s="61"/>
      <c r="H2686" s="215"/>
    </row>
    <row r="2687" spans="1:8" ht="15.75">
      <c r="A2687" s="61"/>
      <c r="B2687" s="61"/>
      <c r="C2687" s="61"/>
      <c r="D2687" s="61"/>
      <c r="E2687" s="215"/>
      <c r="F2687" s="61"/>
      <c r="G2687" s="61"/>
      <c r="H2687" s="215"/>
    </row>
    <row r="2688" spans="1:8" ht="15.75">
      <c r="A2688" s="61"/>
      <c r="B2688" s="61"/>
      <c r="C2688" s="61"/>
      <c r="D2688" s="61"/>
      <c r="E2688" s="215"/>
      <c r="F2688" s="61"/>
      <c r="G2688" s="61"/>
      <c r="H2688" s="215"/>
    </row>
    <row r="2689" spans="1:8" ht="15.75">
      <c r="A2689" s="61"/>
      <c r="B2689" s="61"/>
      <c r="C2689" s="61"/>
      <c r="D2689" s="61"/>
      <c r="E2689" s="215"/>
      <c r="F2689" s="61"/>
      <c r="G2689" s="61"/>
      <c r="H2689" s="215"/>
    </row>
    <row r="2690" spans="1:8" ht="15.75">
      <c r="A2690" s="61"/>
      <c r="B2690" s="61"/>
      <c r="C2690" s="61"/>
      <c r="D2690" s="61"/>
      <c r="E2690" s="215"/>
      <c r="F2690" s="61"/>
      <c r="G2690" s="61"/>
      <c r="H2690" s="215"/>
    </row>
    <row r="2691" spans="1:8" ht="15.75">
      <c r="A2691" s="61"/>
      <c r="B2691" s="61"/>
      <c r="C2691" s="61"/>
      <c r="D2691" s="61"/>
      <c r="E2691" s="215"/>
      <c r="F2691" s="61"/>
      <c r="G2691" s="61"/>
      <c r="H2691" s="215"/>
    </row>
    <row r="2692" spans="1:8" ht="15.75">
      <c r="A2692" s="61"/>
      <c r="B2692" s="61"/>
      <c r="C2692" s="61"/>
      <c r="D2692" s="61"/>
      <c r="E2692" s="215"/>
      <c r="F2692" s="61"/>
      <c r="G2692" s="61"/>
      <c r="H2692" s="215"/>
    </row>
    <row r="2693" spans="1:8" ht="15.75">
      <c r="A2693" s="61"/>
      <c r="B2693" s="61"/>
      <c r="C2693" s="61"/>
      <c r="D2693" s="61"/>
      <c r="E2693" s="215"/>
      <c r="F2693" s="61"/>
      <c r="G2693" s="61"/>
      <c r="H2693" s="215"/>
    </row>
    <row r="2694" spans="1:8" ht="15.75">
      <c r="A2694" s="61"/>
      <c r="B2694" s="61"/>
      <c r="C2694" s="61"/>
      <c r="D2694" s="61"/>
      <c r="E2694" s="215"/>
      <c r="F2694" s="61"/>
      <c r="G2694" s="61"/>
      <c r="H2694" s="215"/>
    </row>
    <row r="2695" spans="1:8" ht="15.75">
      <c r="A2695" s="61"/>
      <c r="B2695" s="61"/>
      <c r="C2695" s="61"/>
      <c r="D2695" s="61"/>
      <c r="E2695" s="215"/>
      <c r="F2695" s="61"/>
      <c r="G2695" s="61"/>
      <c r="H2695" s="215"/>
    </row>
    <row r="2696" spans="1:8" ht="15.75">
      <c r="A2696" s="61"/>
      <c r="B2696" s="61"/>
      <c r="C2696" s="61"/>
      <c r="D2696" s="61"/>
      <c r="E2696" s="215"/>
      <c r="F2696" s="61"/>
      <c r="G2696" s="61"/>
      <c r="H2696" s="215"/>
    </row>
    <row r="2697" spans="1:8" ht="15.75">
      <c r="A2697" s="61"/>
      <c r="B2697" s="61"/>
      <c r="C2697" s="61"/>
      <c r="D2697" s="61"/>
      <c r="E2697" s="215"/>
      <c r="F2697" s="61"/>
      <c r="G2697" s="61"/>
      <c r="H2697" s="215"/>
    </row>
    <row r="2698" spans="1:8" ht="15.75">
      <c r="A2698" s="61"/>
      <c r="B2698" s="61"/>
      <c r="C2698" s="61"/>
      <c r="D2698" s="61"/>
      <c r="E2698" s="215"/>
      <c r="F2698" s="61"/>
      <c r="G2698" s="61"/>
      <c r="H2698" s="215"/>
    </row>
    <row r="2699" spans="1:8" ht="15.75">
      <c r="A2699" s="61"/>
      <c r="B2699" s="61"/>
      <c r="C2699" s="61"/>
      <c r="D2699" s="61"/>
      <c r="E2699" s="215"/>
      <c r="F2699" s="61"/>
      <c r="G2699" s="61"/>
      <c r="H2699" s="215"/>
    </row>
    <row r="2700" spans="1:8" ht="15.75">
      <c r="A2700" s="61"/>
      <c r="B2700" s="61"/>
      <c r="C2700" s="61"/>
      <c r="D2700" s="61"/>
      <c r="E2700" s="215"/>
      <c r="F2700" s="61"/>
      <c r="G2700" s="61"/>
      <c r="H2700" s="215"/>
    </row>
    <row r="2701" spans="1:8" ht="15.75">
      <c r="A2701" s="61"/>
      <c r="B2701" s="61"/>
      <c r="C2701" s="61"/>
      <c r="D2701" s="61"/>
      <c r="E2701" s="215"/>
      <c r="F2701" s="61"/>
      <c r="G2701" s="61"/>
      <c r="H2701" s="215"/>
    </row>
    <row r="2702" spans="1:8" ht="15.75">
      <c r="A2702" s="61"/>
      <c r="B2702" s="61"/>
      <c r="C2702" s="61"/>
      <c r="D2702" s="61"/>
      <c r="E2702" s="215"/>
      <c r="F2702" s="61"/>
      <c r="G2702" s="61"/>
      <c r="H2702" s="215"/>
    </row>
    <row r="2703" spans="1:8" ht="15.75">
      <c r="A2703" s="61"/>
      <c r="B2703" s="61"/>
      <c r="C2703" s="61"/>
      <c r="D2703" s="61"/>
      <c r="E2703" s="215"/>
      <c r="F2703" s="61"/>
      <c r="G2703" s="61"/>
      <c r="H2703" s="215"/>
    </row>
    <row r="2704" spans="1:8" ht="15.75">
      <c r="A2704" s="61"/>
      <c r="B2704" s="61"/>
      <c r="C2704" s="61"/>
      <c r="D2704" s="61"/>
      <c r="E2704" s="215"/>
      <c r="F2704" s="61"/>
      <c r="G2704" s="61"/>
      <c r="H2704" s="215"/>
    </row>
    <row r="2705" spans="1:8" ht="15.75">
      <c r="A2705" s="61"/>
      <c r="B2705" s="61"/>
      <c r="C2705" s="61"/>
      <c r="D2705" s="61"/>
      <c r="E2705" s="215"/>
      <c r="F2705" s="61"/>
      <c r="G2705" s="61"/>
      <c r="H2705" s="215"/>
    </row>
    <row r="2706" spans="1:8" ht="15.75">
      <c r="A2706" s="61"/>
      <c r="B2706" s="61"/>
      <c r="C2706" s="61"/>
      <c r="D2706" s="61"/>
      <c r="E2706" s="215"/>
      <c r="F2706" s="61"/>
      <c r="G2706" s="61"/>
      <c r="H2706" s="215"/>
    </row>
    <row r="2707" spans="1:8" ht="15.75">
      <c r="A2707" s="61"/>
      <c r="B2707" s="61"/>
      <c r="C2707" s="61"/>
      <c r="D2707" s="61"/>
      <c r="E2707" s="215"/>
      <c r="F2707" s="61"/>
      <c r="G2707" s="61"/>
      <c r="H2707" s="215"/>
    </row>
    <row r="2708" spans="1:8" ht="15.75">
      <c r="A2708" s="61"/>
      <c r="B2708" s="61"/>
      <c r="C2708" s="61"/>
      <c r="D2708" s="61"/>
      <c r="E2708" s="215"/>
      <c r="F2708" s="61"/>
      <c r="G2708" s="61"/>
      <c r="H2708" s="215"/>
    </row>
    <row r="2709" spans="1:8" ht="15.75">
      <c r="A2709" s="61"/>
      <c r="B2709" s="61"/>
      <c r="C2709" s="61"/>
      <c r="D2709" s="61"/>
      <c r="E2709" s="215"/>
      <c r="F2709" s="61"/>
      <c r="G2709" s="61"/>
      <c r="H2709" s="215"/>
    </row>
    <row r="2710" spans="1:8" ht="15.75">
      <c r="A2710" s="61"/>
      <c r="B2710" s="61"/>
      <c r="C2710" s="61"/>
      <c r="D2710" s="61"/>
      <c r="E2710" s="215"/>
      <c r="F2710" s="61"/>
      <c r="G2710" s="61"/>
      <c r="H2710" s="215"/>
    </row>
    <row r="2711" spans="1:8" ht="15.75">
      <c r="A2711" s="61"/>
      <c r="B2711" s="61"/>
      <c r="C2711" s="61"/>
      <c r="D2711" s="61"/>
      <c r="E2711" s="215"/>
      <c r="F2711" s="61"/>
      <c r="G2711" s="61"/>
      <c r="H2711" s="215"/>
    </row>
    <row r="2712" spans="1:8" ht="15.75">
      <c r="A2712" s="61"/>
      <c r="B2712" s="61"/>
      <c r="C2712" s="61"/>
      <c r="D2712" s="61"/>
      <c r="E2712" s="215"/>
      <c r="F2712" s="61"/>
      <c r="G2712" s="61"/>
      <c r="H2712" s="215"/>
    </row>
    <row r="2713" spans="1:8" ht="15.75">
      <c r="A2713" s="61"/>
      <c r="B2713" s="61"/>
      <c r="C2713" s="61"/>
      <c r="D2713" s="61"/>
      <c r="E2713" s="215"/>
      <c r="F2713" s="61"/>
      <c r="G2713" s="61"/>
      <c r="H2713" s="215"/>
    </row>
    <row r="2714" spans="1:8" ht="15.75">
      <c r="A2714" s="61"/>
      <c r="B2714" s="61"/>
      <c r="C2714" s="61"/>
      <c r="D2714" s="61"/>
      <c r="E2714" s="215"/>
      <c r="F2714" s="61"/>
      <c r="G2714" s="61"/>
      <c r="H2714" s="215"/>
    </row>
    <row r="2715" spans="1:8" ht="15.75">
      <c r="A2715" s="61"/>
      <c r="B2715" s="61"/>
      <c r="C2715" s="61"/>
      <c r="D2715" s="61"/>
      <c r="E2715" s="215"/>
      <c r="F2715" s="61"/>
      <c r="G2715" s="61"/>
      <c r="H2715" s="215"/>
    </row>
    <row r="2716" spans="1:8" ht="15.75">
      <c r="A2716" s="61"/>
      <c r="B2716" s="61"/>
      <c r="C2716" s="61"/>
      <c r="D2716" s="61"/>
      <c r="E2716" s="215"/>
      <c r="F2716" s="61"/>
      <c r="G2716" s="61"/>
      <c r="H2716" s="215"/>
    </row>
    <row r="2717" spans="1:8" ht="15.75">
      <c r="A2717" s="61"/>
      <c r="B2717" s="61"/>
      <c r="C2717" s="61"/>
      <c r="D2717" s="61"/>
      <c r="E2717" s="215"/>
      <c r="F2717" s="61"/>
      <c r="G2717" s="61"/>
      <c r="H2717" s="215"/>
    </row>
    <row r="2718" spans="1:8" ht="15.75">
      <c r="A2718" s="61"/>
      <c r="B2718" s="61"/>
      <c r="C2718" s="61"/>
      <c r="D2718" s="61"/>
      <c r="E2718" s="215"/>
      <c r="F2718" s="61"/>
      <c r="G2718" s="61"/>
      <c r="H2718" s="215"/>
    </row>
    <row r="2719" spans="1:8" ht="15.75">
      <c r="A2719" s="61"/>
      <c r="B2719" s="61"/>
      <c r="C2719" s="61"/>
      <c r="D2719" s="61"/>
      <c r="E2719" s="215"/>
      <c r="F2719" s="61"/>
      <c r="G2719" s="61"/>
      <c r="H2719" s="215"/>
    </row>
    <row r="2720" spans="1:8" ht="15.75">
      <c r="A2720" s="61"/>
      <c r="B2720" s="61"/>
      <c r="C2720" s="61"/>
      <c r="D2720" s="61"/>
      <c r="E2720" s="215"/>
      <c r="F2720" s="61"/>
      <c r="G2720" s="61"/>
      <c r="H2720" s="215"/>
    </row>
    <row r="2721" spans="1:8" ht="15.75">
      <c r="A2721" s="61"/>
      <c r="B2721" s="61"/>
      <c r="C2721" s="61"/>
      <c r="D2721" s="61"/>
      <c r="E2721" s="215"/>
      <c r="F2721" s="61"/>
      <c r="G2721" s="61"/>
      <c r="H2721" s="215"/>
    </row>
    <row r="2722" spans="1:8" ht="15.75">
      <c r="A2722" s="61"/>
      <c r="B2722" s="61"/>
      <c r="C2722" s="61"/>
      <c r="D2722" s="61"/>
      <c r="E2722" s="215"/>
      <c r="F2722" s="61"/>
      <c r="G2722" s="61"/>
      <c r="H2722" s="215"/>
    </row>
    <row r="2723" spans="1:8" ht="15.75">
      <c r="A2723" s="61"/>
      <c r="B2723" s="61"/>
      <c r="C2723" s="61"/>
      <c r="D2723" s="61"/>
      <c r="E2723" s="215"/>
      <c r="F2723" s="61"/>
      <c r="G2723" s="61"/>
      <c r="H2723" s="215"/>
    </row>
    <row r="2724" spans="1:8" ht="15.75">
      <c r="A2724" s="61"/>
      <c r="B2724" s="61"/>
      <c r="C2724" s="61"/>
      <c r="D2724" s="61"/>
      <c r="E2724" s="215"/>
      <c r="F2724" s="61"/>
      <c r="G2724" s="61"/>
      <c r="H2724" s="215"/>
    </row>
    <row r="2725" spans="1:8" ht="15.75">
      <c r="A2725" s="61"/>
      <c r="B2725" s="61"/>
      <c r="C2725" s="61"/>
      <c r="D2725" s="61"/>
      <c r="E2725" s="215"/>
      <c r="F2725" s="61"/>
      <c r="G2725" s="61"/>
      <c r="H2725" s="215"/>
    </row>
    <row r="2726" spans="1:8" ht="15.75">
      <c r="A2726" s="61"/>
      <c r="B2726" s="61"/>
      <c r="C2726" s="61"/>
      <c r="D2726" s="61"/>
      <c r="E2726" s="215"/>
      <c r="F2726" s="61"/>
      <c r="G2726" s="61"/>
      <c r="H2726" s="215"/>
    </row>
    <row r="2727" spans="1:8" ht="15.75">
      <c r="A2727" s="61"/>
      <c r="B2727" s="61"/>
      <c r="C2727" s="61"/>
      <c r="D2727" s="61"/>
      <c r="E2727" s="215"/>
      <c r="F2727" s="61"/>
      <c r="G2727" s="61"/>
      <c r="H2727" s="215"/>
    </row>
    <row r="2728" spans="1:8" ht="15.75">
      <c r="A2728" s="61"/>
      <c r="B2728" s="61"/>
      <c r="C2728" s="61"/>
      <c r="D2728" s="61"/>
      <c r="E2728" s="215"/>
      <c r="F2728" s="61"/>
      <c r="G2728" s="61"/>
      <c r="H2728" s="215"/>
    </row>
    <row r="2729" spans="1:8" ht="15.75">
      <c r="A2729" s="61"/>
      <c r="B2729" s="61"/>
      <c r="C2729" s="61"/>
      <c r="D2729" s="61"/>
      <c r="E2729" s="215"/>
      <c r="F2729" s="61"/>
      <c r="G2729" s="61"/>
      <c r="H2729" s="215"/>
    </row>
    <row r="2730" spans="1:8" ht="15.75">
      <c r="A2730" s="61"/>
      <c r="B2730" s="61"/>
      <c r="C2730" s="61"/>
      <c r="D2730" s="61"/>
      <c r="E2730" s="215"/>
      <c r="F2730" s="61"/>
      <c r="G2730" s="61"/>
      <c r="H2730" s="215"/>
    </row>
    <row r="2731" spans="1:8" ht="15.75">
      <c r="A2731" s="61"/>
      <c r="B2731" s="61"/>
      <c r="C2731" s="61"/>
      <c r="D2731" s="61"/>
      <c r="E2731" s="215"/>
      <c r="F2731" s="61"/>
      <c r="G2731" s="61"/>
      <c r="H2731" s="215"/>
    </row>
    <row r="2732" spans="1:8" ht="15.75">
      <c r="A2732" s="61"/>
      <c r="B2732" s="61"/>
      <c r="C2732" s="61"/>
      <c r="D2732" s="61"/>
      <c r="E2732" s="215"/>
      <c r="F2732" s="61"/>
      <c r="G2732" s="61"/>
      <c r="H2732" s="215"/>
    </row>
    <row r="2733" spans="1:8" ht="15.75">
      <c r="A2733" s="61"/>
      <c r="B2733" s="61"/>
      <c r="C2733" s="61"/>
      <c r="D2733" s="61"/>
      <c r="E2733" s="215"/>
      <c r="F2733" s="61"/>
      <c r="G2733" s="61"/>
      <c r="H2733" s="215"/>
    </row>
    <row r="2734" spans="1:8" ht="15.75">
      <c r="A2734" s="61"/>
      <c r="B2734" s="61"/>
      <c r="C2734" s="61"/>
      <c r="D2734" s="61"/>
      <c r="E2734" s="215"/>
      <c r="F2734" s="61"/>
      <c r="G2734" s="61"/>
      <c r="H2734" s="215"/>
    </row>
    <row r="2735" spans="1:8" ht="15.75">
      <c r="A2735" s="61"/>
      <c r="B2735" s="61"/>
      <c r="C2735" s="61"/>
      <c r="D2735" s="61"/>
      <c r="E2735" s="215"/>
      <c r="F2735" s="61"/>
      <c r="G2735" s="61"/>
      <c r="H2735" s="215"/>
    </row>
    <row r="2736" spans="1:8" ht="15.75">
      <c r="A2736" s="61"/>
      <c r="B2736" s="61"/>
      <c r="C2736" s="61"/>
      <c r="D2736" s="61"/>
      <c r="E2736" s="215"/>
      <c r="F2736" s="61"/>
      <c r="G2736" s="61"/>
      <c r="H2736" s="215"/>
    </row>
    <row r="2737" spans="1:8" ht="15.75">
      <c r="A2737" s="61"/>
      <c r="B2737" s="61"/>
      <c r="C2737" s="61"/>
      <c r="D2737" s="61"/>
      <c r="E2737" s="215"/>
      <c r="F2737" s="61"/>
      <c r="G2737" s="61"/>
      <c r="H2737" s="215"/>
    </row>
    <row r="2738" spans="1:8" ht="15.75">
      <c r="A2738" s="61"/>
      <c r="B2738" s="61"/>
      <c r="C2738" s="61"/>
      <c r="D2738" s="61"/>
      <c r="E2738" s="215"/>
      <c r="F2738" s="61"/>
      <c r="G2738" s="61"/>
      <c r="H2738" s="215"/>
    </row>
    <row r="2739" spans="1:8" ht="15.75">
      <c r="A2739" s="61"/>
      <c r="B2739" s="61"/>
      <c r="C2739" s="61"/>
      <c r="D2739" s="61"/>
      <c r="E2739" s="215"/>
      <c r="F2739" s="61"/>
      <c r="G2739" s="61"/>
      <c r="H2739" s="215"/>
    </row>
    <row r="2740" spans="1:8" ht="15.75">
      <c r="A2740" s="61"/>
      <c r="B2740" s="61"/>
      <c r="C2740" s="61"/>
      <c r="D2740" s="61"/>
      <c r="E2740" s="215"/>
      <c r="F2740" s="61"/>
      <c r="G2740" s="61"/>
      <c r="H2740" s="215"/>
    </row>
    <row r="2741" spans="1:8" ht="15.75">
      <c r="A2741" s="61"/>
      <c r="B2741" s="61"/>
      <c r="C2741" s="61"/>
      <c r="D2741" s="61"/>
      <c r="E2741" s="215"/>
      <c r="F2741" s="61"/>
      <c r="G2741" s="61"/>
      <c r="H2741" s="215"/>
    </row>
    <row r="2742" spans="1:8" ht="15.75">
      <c r="A2742" s="61"/>
      <c r="B2742" s="61"/>
      <c r="C2742" s="61"/>
      <c r="D2742" s="61"/>
      <c r="E2742" s="215"/>
      <c r="F2742" s="61"/>
      <c r="G2742" s="61"/>
      <c r="H2742" s="215"/>
    </row>
    <row r="2743" spans="1:8" ht="15.75">
      <c r="A2743" s="61"/>
      <c r="B2743" s="61"/>
      <c r="C2743" s="61"/>
      <c r="D2743" s="61"/>
      <c r="E2743" s="215"/>
      <c r="F2743" s="61"/>
      <c r="G2743" s="61"/>
      <c r="H2743" s="215"/>
    </row>
    <row r="2744" spans="1:8" ht="15.75">
      <c r="A2744" s="61"/>
      <c r="B2744" s="61"/>
      <c r="C2744" s="61"/>
      <c r="D2744" s="61"/>
      <c r="E2744" s="215"/>
      <c r="F2744" s="61"/>
      <c r="G2744" s="61"/>
      <c r="H2744" s="215"/>
    </row>
    <row r="2745" spans="1:8" ht="15.75">
      <c r="A2745" s="61"/>
      <c r="B2745" s="61"/>
      <c r="C2745" s="61"/>
      <c r="D2745" s="61"/>
      <c r="E2745" s="215"/>
      <c r="F2745" s="61"/>
      <c r="G2745" s="61"/>
      <c r="H2745" s="215"/>
    </row>
    <row r="2746" spans="1:8" ht="15.75">
      <c r="A2746" s="61"/>
      <c r="B2746" s="61"/>
      <c r="C2746" s="61"/>
      <c r="D2746" s="61"/>
      <c r="E2746" s="215"/>
      <c r="F2746" s="61"/>
      <c r="G2746" s="61"/>
      <c r="H2746" s="215"/>
    </row>
    <row r="2747" spans="1:8" ht="15.75">
      <c r="A2747" s="61"/>
      <c r="B2747" s="61"/>
      <c r="C2747" s="61"/>
      <c r="D2747" s="61"/>
      <c r="E2747" s="215"/>
      <c r="F2747" s="61"/>
      <c r="G2747" s="61"/>
      <c r="H2747" s="215"/>
    </row>
    <row r="2748" spans="1:8" ht="15.75">
      <c r="A2748" s="61"/>
      <c r="B2748" s="61"/>
      <c r="C2748" s="61"/>
      <c r="D2748" s="61"/>
      <c r="E2748" s="215"/>
      <c r="F2748" s="61"/>
      <c r="G2748" s="61"/>
      <c r="H2748" s="215"/>
    </row>
    <row r="2749" spans="1:8" ht="15.75">
      <c r="A2749" s="61"/>
      <c r="B2749" s="61"/>
      <c r="C2749" s="61"/>
      <c r="D2749" s="61"/>
      <c r="E2749" s="215"/>
      <c r="F2749" s="61"/>
      <c r="G2749" s="61"/>
      <c r="H2749" s="215"/>
    </row>
    <row r="2750" spans="1:8" ht="15.75">
      <c r="A2750" s="61"/>
      <c r="B2750" s="61"/>
      <c r="C2750" s="61"/>
      <c r="D2750" s="61"/>
      <c r="E2750" s="215"/>
      <c r="F2750" s="61"/>
      <c r="G2750" s="61"/>
      <c r="H2750" s="215"/>
    </row>
    <row r="2751" spans="1:8" ht="15.75">
      <c r="A2751" s="61"/>
      <c r="B2751" s="61"/>
      <c r="C2751" s="61"/>
      <c r="D2751" s="61"/>
      <c r="E2751" s="215"/>
      <c r="F2751" s="61"/>
      <c r="G2751" s="61"/>
      <c r="H2751" s="215"/>
    </row>
    <row r="2752" spans="1:8" ht="15.75">
      <c r="A2752" s="61"/>
      <c r="B2752" s="61"/>
      <c r="C2752" s="61"/>
      <c r="D2752" s="61"/>
      <c r="E2752" s="215"/>
      <c r="F2752" s="61"/>
      <c r="G2752" s="61"/>
      <c r="H2752" s="215"/>
    </row>
    <row r="2753" spans="1:8" ht="15.75">
      <c r="A2753" s="61"/>
      <c r="B2753" s="61"/>
      <c r="C2753" s="61"/>
      <c r="D2753" s="61"/>
      <c r="E2753" s="215"/>
      <c r="F2753" s="61"/>
      <c r="G2753" s="61"/>
      <c r="H2753" s="215"/>
    </row>
    <row r="2754" spans="1:8" ht="15.75">
      <c r="A2754" s="61"/>
      <c r="B2754" s="61"/>
      <c r="C2754" s="61"/>
      <c r="D2754" s="61"/>
      <c r="E2754" s="215"/>
      <c r="F2754" s="61"/>
      <c r="G2754" s="61"/>
      <c r="H2754" s="215"/>
    </row>
    <row r="2755" spans="1:8" ht="15.75">
      <c r="A2755" s="61"/>
      <c r="B2755" s="61"/>
      <c r="C2755" s="61"/>
      <c r="D2755" s="61"/>
      <c r="E2755" s="215"/>
      <c r="F2755" s="61"/>
      <c r="G2755" s="61"/>
      <c r="H2755" s="215"/>
    </row>
    <row r="2756" spans="1:8" ht="15.75">
      <c r="A2756" s="61"/>
      <c r="B2756" s="61"/>
      <c r="C2756" s="61"/>
      <c r="D2756" s="61"/>
      <c r="E2756" s="215"/>
      <c r="F2756" s="61"/>
      <c r="G2756" s="61"/>
      <c r="H2756" s="215"/>
    </row>
    <row r="2757" spans="1:8" ht="15.75">
      <c r="A2757" s="61"/>
      <c r="B2757" s="61"/>
      <c r="C2757" s="61"/>
      <c r="D2757" s="61"/>
      <c r="E2757" s="215"/>
      <c r="F2757" s="61"/>
      <c r="G2757" s="61"/>
      <c r="H2757" s="215"/>
    </row>
    <row r="2758" spans="1:8" ht="15.75">
      <c r="A2758" s="61"/>
      <c r="B2758" s="61"/>
      <c r="C2758" s="61"/>
      <c r="D2758" s="61"/>
      <c r="E2758" s="215"/>
      <c r="F2758" s="61"/>
      <c r="G2758" s="61"/>
      <c r="H2758" s="215"/>
    </row>
    <row r="2759" spans="1:8" ht="15.75">
      <c r="A2759" s="61"/>
      <c r="B2759" s="61"/>
      <c r="C2759" s="61"/>
      <c r="D2759" s="61"/>
      <c r="E2759" s="215"/>
      <c r="F2759" s="61"/>
      <c r="G2759" s="61"/>
      <c r="H2759" s="215"/>
    </row>
    <row r="2760" spans="1:8" ht="15.75">
      <c r="A2760" s="61"/>
      <c r="B2760" s="61"/>
      <c r="C2760" s="61"/>
      <c r="D2760" s="61"/>
      <c r="E2760" s="215"/>
      <c r="F2760" s="61"/>
      <c r="G2760" s="61"/>
      <c r="H2760" s="215"/>
    </row>
    <row r="2761" spans="1:8" ht="15.75">
      <c r="A2761" s="61"/>
      <c r="B2761" s="61"/>
      <c r="C2761" s="61"/>
      <c r="D2761" s="61"/>
      <c r="E2761" s="215"/>
      <c r="F2761" s="61"/>
      <c r="G2761" s="61"/>
      <c r="H2761" s="215"/>
    </row>
    <row r="2762" spans="1:8" ht="15.75">
      <c r="A2762" s="61"/>
      <c r="B2762" s="61"/>
      <c r="C2762" s="61"/>
      <c r="D2762" s="61"/>
      <c r="E2762" s="215"/>
      <c r="F2762" s="61"/>
      <c r="G2762" s="61"/>
      <c r="H2762" s="215"/>
    </row>
    <row r="2763" spans="1:8" ht="15.75">
      <c r="A2763" s="61"/>
      <c r="B2763" s="61"/>
      <c r="C2763" s="61"/>
      <c r="D2763" s="61"/>
      <c r="E2763" s="215"/>
      <c r="F2763" s="61"/>
      <c r="G2763" s="61"/>
      <c r="H2763" s="215"/>
    </row>
    <row r="2764" spans="1:8" ht="15.75">
      <c r="A2764" s="61"/>
      <c r="B2764" s="61"/>
      <c r="C2764" s="61"/>
      <c r="D2764" s="61"/>
      <c r="E2764" s="215"/>
      <c r="F2764" s="61"/>
      <c r="G2764" s="61"/>
      <c r="H2764" s="215"/>
    </row>
    <row r="2765" spans="1:8" ht="15.75">
      <c r="A2765" s="61"/>
      <c r="B2765" s="61"/>
      <c r="C2765" s="61"/>
      <c r="D2765" s="61"/>
      <c r="E2765" s="215"/>
      <c r="F2765" s="61"/>
      <c r="G2765" s="61"/>
      <c r="H2765" s="215"/>
    </row>
    <row r="2766" spans="1:8" ht="15.75">
      <c r="A2766" s="61"/>
      <c r="B2766" s="61"/>
      <c r="C2766" s="61"/>
      <c r="D2766" s="61"/>
      <c r="E2766" s="215"/>
      <c r="F2766" s="61"/>
      <c r="G2766" s="61"/>
      <c r="H2766" s="215"/>
    </row>
    <row r="2767" spans="1:8" ht="15.75">
      <c r="A2767" s="61"/>
      <c r="B2767" s="61"/>
      <c r="C2767" s="61"/>
      <c r="D2767" s="61"/>
      <c r="E2767" s="215"/>
      <c r="F2767" s="61"/>
      <c r="G2767" s="61"/>
      <c r="H2767" s="215"/>
    </row>
    <row r="2768" spans="1:8" ht="15.75">
      <c r="A2768" s="61"/>
      <c r="B2768" s="61"/>
      <c r="C2768" s="61"/>
      <c r="D2768" s="61"/>
      <c r="E2768" s="215"/>
      <c r="F2768" s="61"/>
      <c r="G2768" s="61"/>
      <c r="H2768" s="215"/>
    </row>
    <row r="2769" spans="1:8" ht="15.75">
      <c r="A2769" s="61"/>
      <c r="B2769" s="61"/>
      <c r="C2769" s="61"/>
      <c r="D2769" s="61"/>
      <c r="E2769" s="215"/>
      <c r="F2769" s="61"/>
      <c r="G2769" s="61"/>
      <c r="H2769" s="215"/>
    </row>
    <row r="2770" spans="1:8" ht="15.75">
      <c r="A2770" s="61"/>
      <c r="B2770" s="61"/>
      <c r="C2770" s="61"/>
      <c r="D2770" s="61"/>
      <c r="E2770" s="215"/>
      <c r="F2770" s="61"/>
      <c r="G2770" s="61"/>
      <c r="H2770" s="215"/>
    </row>
    <row r="2771" spans="1:8" ht="15.75">
      <c r="A2771" s="61"/>
      <c r="B2771" s="61"/>
      <c r="C2771" s="61"/>
      <c r="D2771" s="61"/>
      <c r="E2771" s="215"/>
      <c r="F2771" s="61"/>
      <c r="G2771" s="61"/>
      <c r="H2771" s="215"/>
    </row>
    <row r="2772" spans="1:8" ht="15.75">
      <c r="A2772" s="61"/>
      <c r="B2772" s="61"/>
      <c r="C2772" s="61"/>
      <c r="D2772" s="61"/>
      <c r="E2772" s="215"/>
      <c r="F2772" s="61"/>
      <c r="G2772" s="61"/>
      <c r="H2772" s="215"/>
    </row>
    <row r="2773" spans="1:8" ht="15.75">
      <c r="A2773" s="61"/>
      <c r="B2773" s="61"/>
      <c r="C2773" s="61"/>
      <c r="D2773" s="61"/>
      <c r="E2773" s="215"/>
      <c r="F2773" s="61"/>
      <c r="G2773" s="61"/>
      <c r="H2773" s="215"/>
    </row>
    <row r="2774" spans="1:8" ht="15.75">
      <c r="A2774" s="61"/>
      <c r="B2774" s="61"/>
      <c r="C2774" s="61"/>
      <c r="D2774" s="61"/>
      <c r="E2774" s="215"/>
      <c r="F2774" s="61"/>
      <c r="G2774" s="61"/>
      <c r="H2774" s="215"/>
    </row>
    <row r="2775" spans="1:8" ht="15.75">
      <c r="A2775" s="61"/>
      <c r="B2775" s="61"/>
      <c r="C2775" s="61"/>
      <c r="D2775" s="61"/>
      <c r="E2775" s="215"/>
      <c r="F2775" s="61"/>
      <c r="G2775" s="61"/>
      <c r="H2775" s="215"/>
    </row>
    <row r="2776" spans="1:8" ht="15.75">
      <c r="A2776" s="61"/>
      <c r="B2776" s="61"/>
      <c r="C2776" s="61"/>
      <c r="D2776" s="61"/>
      <c r="E2776" s="215"/>
      <c r="F2776" s="61"/>
      <c r="G2776" s="61"/>
      <c r="H2776" s="215"/>
    </row>
    <row r="2777" spans="1:8" ht="15.75">
      <c r="A2777" s="61"/>
      <c r="B2777" s="61"/>
      <c r="C2777" s="61"/>
      <c r="D2777" s="61"/>
      <c r="E2777" s="215"/>
      <c r="F2777" s="61"/>
      <c r="G2777" s="61"/>
      <c r="H2777" s="215"/>
    </row>
    <row r="2778" spans="1:8" ht="15.75">
      <c r="A2778" s="61"/>
      <c r="B2778" s="61"/>
      <c r="C2778" s="61"/>
      <c r="D2778" s="61"/>
      <c r="E2778" s="215"/>
      <c r="F2778" s="61"/>
      <c r="G2778" s="61"/>
      <c r="H2778" s="215"/>
    </row>
    <row r="2779" spans="1:8" ht="15.75">
      <c r="A2779" s="61"/>
      <c r="B2779" s="61"/>
      <c r="C2779" s="61"/>
      <c r="D2779" s="61"/>
      <c r="E2779" s="215"/>
      <c r="F2779" s="61"/>
      <c r="G2779" s="61"/>
      <c r="H2779" s="215"/>
    </row>
    <row r="2780" spans="1:8" ht="15.75">
      <c r="A2780" s="61"/>
      <c r="B2780" s="61"/>
      <c r="C2780" s="61"/>
      <c r="D2780" s="61"/>
      <c r="E2780" s="215"/>
      <c r="F2780" s="61"/>
      <c r="G2780" s="61"/>
      <c r="H2780" s="215"/>
    </row>
    <row r="2781" spans="1:8" ht="15.75">
      <c r="A2781" s="61"/>
      <c r="B2781" s="61"/>
      <c r="C2781" s="61"/>
      <c r="D2781" s="61"/>
      <c r="E2781" s="215"/>
      <c r="F2781" s="61"/>
      <c r="G2781" s="61"/>
      <c r="H2781" s="215"/>
    </row>
    <row r="2782" spans="1:8" ht="15.75">
      <c r="A2782" s="61"/>
      <c r="B2782" s="61"/>
      <c r="C2782" s="61"/>
      <c r="D2782" s="61"/>
      <c r="E2782" s="215"/>
      <c r="F2782" s="61"/>
      <c r="G2782" s="61"/>
      <c r="H2782" s="215"/>
    </row>
    <row r="2783" spans="1:8" ht="15.75">
      <c r="A2783" s="61"/>
      <c r="B2783" s="61"/>
      <c r="C2783" s="61"/>
      <c r="D2783" s="61"/>
      <c r="E2783" s="215"/>
      <c r="F2783" s="61"/>
      <c r="G2783" s="61"/>
      <c r="H2783" s="215"/>
    </row>
    <row r="2784" spans="1:8" ht="15.75">
      <c r="A2784" s="61"/>
      <c r="B2784" s="61"/>
      <c r="C2784" s="61"/>
      <c r="D2784" s="61"/>
      <c r="E2784" s="215"/>
      <c r="F2784" s="61"/>
      <c r="G2784" s="61"/>
      <c r="H2784" s="215"/>
    </row>
    <row r="2785" spans="1:8" ht="15.75">
      <c r="A2785" s="61"/>
      <c r="B2785" s="61"/>
      <c r="C2785" s="61"/>
      <c r="D2785" s="61"/>
      <c r="E2785" s="215"/>
      <c r="F2785" s="61"/>
      <c r="G2785" s="61"/>
      <c r="H2785" s="215"/>
    </row>
    <row r="2786" spans="1:8" ht="15.75">
      <c r="A2786" s="61"/>
      <c r="B2786" s="61"/>
      <c r="C2786" s="61"/>
      <c r="D2786" s="61"/>
      <c r="E2786" s="215"/>
      <c r="F2786" s="61"/>
      <c r="G2786" s="61"/>
      <c r="H2786" s="215"/>
    </row>
    <row r="2787" spans="1:8" ht="15.75">
      <c r="A2787" s="61"/>
      <c r="B2787" s="61"/>
      <c r="C2787" s="61"/>
      <c r="D2787" s="61"/>
      <c r="E2787" s="215"/>
      <c r="F2787" s="61"/>
      <c r="G2787" s="61"/>
      <c r="H2787" s="215"/>
    </row>
    <row r="2788" spans="1:8" ht="15.75">
      <c r="A2788" s="61"/>
      <c r="B2788" s="61"/>
      <c r="C2788" s="61"/>
      <c r="D2788" s="61"/>
      <c r="E2788" s="215"/>
      <c r="F2788" s="61"/>
      <c r="G2788" s="61"/>
      <c r="H2788" s="215"/>
    </row>
    <row r="2789" spans="1:8" ht="15.75">
      <c r="A2789" s="61"/>
      <c r="B2789" s="61"/>
      <c r="C2789" s="61"/>
      <c r="D2789" s="61"/>
      <c r="E2789" s="215"/>
      <c r="F2789" s="61"/>
      <c r="G2789" s="61"/>
      <c r="H2789" s="215"/>
    </row>
    <row r="2790" spans="1:8" ht="15.75">
      <c r="A2790" s="61"/>
      <c r="B2790" s="61"/>
      <c r="C2790" s="61"/>
      <c r="D2790" s="61"/>
      <c r="E2790" s="215"/>
      <c r="F2790" s="61"/>
      <c r="G2790" s="61"/>
      <c r="H2790" s="215"/>
    </row>
    <row r="2791" spans="1:8" ht="15.75">
      <c r="A2791" s="61"/>
      <c r="B2791" s="61"/>
      <c r="C2791" s="61"/>
      <c r="D2791" s="61"/>
      <c r="E2791" s="215"/>
      <c r="F2791" s="61"/>
      <c r="G2791" s="61"/>
      <c r="H2791" s="215"/>
    </row>
    <row r="2792" spans="1:8" ht="15.75">
      <c r="A2792" s="61"/>
      <c r="B2792" s="61"/>
      <c r="C2792" s="61"/>
      <c r="D2792" s="61"/>
      <c r="E2792" s="215"/>
      <c r="F2792" s="61"/>
      <c r="G2792" s="61"/>
      <c r="H2792" s="215"/>
    </row>
    <row r="2793" spans="1:8" ht="15.75">
      <c r="A2793" s="61"/>
      <c r="B2793" s="61"/>
      <c r="C2793" s="61"/>
      <c r="D2793" s="61"/>
      <c r="E2793" s="215"/>
      <c r="F2793" s="61"/>
      <c r="G2793" s="61"/>
      <c r="H2793" s="215"/>
    </row>
    <row r="2794" spans="1:8" ht="15.75">
      <c r="A2794" s="61"/>
      <c r="B2794" s="61"/>
      <c r="C2794" s="61"/>
      <c r="D2794" s="61"/>
      <c r="E2794" s="215"/>
      <c r="F2794" s="61"/>
      <c r="G2794" s="61"/>
      <c r="H2794" s="215"/>
    </row>
    <row r="2795" spans="1:8" ht="15.75">
      <c r="A2795" s="61"/>
      <c r="B2795" s="61"/>
      <c r="C2795" s="61"/>
      <c r="D2795" s="61"/>
      <c r="E2795" s="215"/>
      <c r="F2795" s="61"/>
      <c r="G2795" s="61"/>
      <c r="H2795" s="215"/>
    </row>
    <row r="2796" spans="1:8" ht="15.75">
      <c r="A2796" s="61"/>
      <c r="B2796" s="61"/>
      <c r="C2796" s="61"/>
      <c r="D2796" s="61"/>
      <c r="E2796" s="215"/>
      <c r="F2796" s="61"/>
      <c r="G2796" s="61"/>
      <c r="H2796" s="215"/>
    </row>
    <row r="2797" spans="1:8" ht="15.75">
      <c r="A2797" s="61"/>
      <c r="B2797" s="61"/>
      <c r="C2797" s="61"/>
      <c r="D2797" s="61"/>
      <c r="E2797" s="215"/>
      <c r="F2797" s="61"/>
      <c r="G2797" s="61"/>
      <c r="H2797" s="215"/>
    </row>
    <row r="2798" spans="1:8" ht="15.75">
      <c r="A2798" s="61"/>
      <c r="B2798" s="61"/>
      <c r="C2798" s="61"/>
      <c r="D2798" s="61"/>
      <c r="E2798" s="215"/>
      <c r="F2798" s="61"/>
      <c r="G2798" s="61"/>
      <c r="H2798" s="215"/>
    </row>
    <row r="2799" spans="1:8" ht="15.75">
      <c r="A2799" s="61"/>
      <c r="B2799" s="61"/>
      <c r="C2799" s="61"/>
      <c r="D2799" s="61"/>
      <c r="E2799" s="215"/>
      <c r="F2799" s="61"/>
      <c r="G2799" s="61"/>
      <c r="H2799" s="215"/>
    </row>
    <row r="2800" spans="1:8" ht="15.75">
      <c r="A2800" s="61"/>
      <c r="B2800" s="61"/>
      <c r="C2800" s="61"/>
      <c r="D2800" s="61"/>
      <c r="E2800" s="215"/>
      <c r="F2800" s="61"/>
      <c r="G2800" s="61"/>
      <c r="H2800" s="215"/>
    </row>
    <row r="2801" spans="1:8" ht="15.75">
      <c r="A2801" s="61"/>
      <c r="B2801" s="61"/>
      <c r="C2801" s="61"/>
      <c r="D2801" s="61"/>
      <c r="E2801" s="215"/>
      <c r="F2801" s="61"/>
      <c r="G2801" s="61"/>
      <c r="H2801" s="215"/>
    </row>
    <row r="2802" spans="1:8" ht="15.75">
      <c r="A2802" s="61"/>
      <c r="B2802" s="61"/>
      <c r="C2802" s="61"/>
      <c r="D2802" s="61"/>
      <c r="E2802" s="215"/>
      <c r="F2802" s="61"/>
      <c r="G2802" s="61"/>
      <c r="H2802" s="215"/>
    </row>
    <row r="2803" spans="1:8" ht="15.75">
      <c r="A2803" s="61"/>
      <c r="B2803" s="61"/>
      <c r="C2803" s="61"/>
      <c r="D2803" s="61"/>
      <c r="E2803" s="215"/>
      <c r="F2803" s="61"/>
      <c r="G2803" s="61"/>
      <c r="H2803" s="215"/>
    </row>
    <row r="2804" spans="1:8" ht="15.75">
      <c r="A2804" s="61"/>
      <c r="B2804" s="61"/>
      <c r="C2804" s="61"/>
      <c r="D2804" s="61"/>
      <c r="E2804" s="215"/>
      <c r="F2804" s="61"/>
      <c r="G2804" s="61"/>
      <c r="H2804" s="215"/>
    </row>
    <row r="2805" spans="1:8" ht="15.75">
      <c r="A2805" s="61"/>
      <c r="B2805" s="61"/>
      <c r="C2805" s="61"/>
      <c r="D2805" s="61"/>
      <c r="E2805" s="215"/>
      <c r="F2805" s="61"/>
      <c r="G2805" s="61"/>
      <c r="H2805" s="215"/>
    </row>
    <row r="2806" spans="1:8" ht="15.75">
      <c r="A2806" s="61"/>
      <c r="B2806" s="61"/>
      <c r="C2806" s="61"/>
      <c r="D2806" s="61"/>
      <c r="E2806" s="215"/>
      <c r="F2806" s="61"/>
      <c r="G2806" s="61"/>
      <c r="H2806" s="215"/>
    </row>
    <row r="2807" spans="1:8" ht="15.75">
      <c r="A2807" s="61"/>
      <c r="B2807" s="61"/>
      <c r="C2807" s="61"/>
      <c r="D2807" s="61"/>
      <c r="E2807" s="215"/>
      <c r="F2807" s="61"/>
      <c r="G2807" s="61"/>
      <c r="H2807" s="215"/>
    </row>
    <row r="2808" spans="1:8" ht="15.75">
      <c r="A2808" s="61"/>
      <c r="B2808" s="61"/>
      <c r="C2808" s="61"/>
      <c r="D2808" s="61"/>
      <c r="E2808" s="215"/>
      <c r="F2808" s="61"/>
      <c r="G2808" s="61"/>
      <c r="H2808" s="215"/>
    </row>
    <row r="2809" spans="1:8" ht="15.75">
      <c r="A2809" s="61"/>
      <c r="B2809" s="61"/>
      <c r="C2809" s="61"/>
      <c r="D2809" s="61"/>
      <c r="E2809" s="215"/>
      <c r="F2809" s="61"/>
      <c r="G2809" s="61"/>
      <c r="H2809" s="215"/>
    </row>
    <row r="2810" spans="1:8" ht="15.75">
      <c r="A2810" s="61"/>
      <c r="B2810" s="61"/>
      <c r="C2810" s="61"/>
      <c r="D2810" s="61"/>
      <c r="E2810" s="215"/>
      <c r="F2810" s="61"/>
      <c r="G2810" s="61"/>
      <c r="H2810" s="215"/>
    </row>
    <row r="2811" spans="1:8" ht="15.75">
      <c r="A2811" s="61"/>
      <c r="B2811" s="61"/>
      <c r="C2811" s="61"/>
      <c r="D2811" s="61"/>
      <c r="E2811" s="215"/>
      <c r="F2811" s="61"/>
      <c r="G2811" s="61"/>
      <c r="H2811" s="215"/>
    </row>
    <row r="2812" spans="1:8" ht="15.75">
      <c r="A2812" s="61"/>
      <c r="B2812" s="61"/>
      <c r="C2812" s="61"/>
      <c r="D2812" s="61"/>
      <c r="E2812" s="215"/>
      <c r="F2812" s="61"/>
      <c r="G2812" s="61"/>
      <c r="H2812" s="215"/>
    </row>
    <row r="2813" spans="1:8" ht="15.75">
      <c r="A2813" s="61"/>
      <c r="B2813" s="61"/>
      <c r="C2813" s="61"/>
      <c r="D2813" s="61"/>
      <c r="E2813" s="215"/>
      <c r="F2813" s="61"/>
      <c r="G2813" s="61"/>
      <c r="H2813" s="215"/>
    </row>
    <row r="2814" spans="1:8" ht="15.75">
      <c r="A2814" s="61"/>
      <c r="B2814" s="61"/>
      <c r="C2814" s="61"/>
      <c r="D2814" s="61"/>
      <c r="E2814" s="215"/>
      <c r="F2814" s="61"/>
      <c r="G2814" s="61"/>
      <c r="H2814" s="215"/>
    </row>
    <row r="2815" spans="1:8" ht="15.75">
      <c r="A2815" s="61"/>
      <c r="B2815" s="61"/>
      <c r="C2815" s="61"/>
      <c r="D2815" s="61"/>
      <c r="E2815" s="215"/>
      <c r="F2815" s="61"/>
      <c r="G2815" s="61"/>
      <c r="H2815" s="215"/>
    </row>
    <row r="2816" spans="1:8" ht="15.75">
      <c r="A2816" s="61"/>
      <c r="B2816" s="61"/>
      <c r="C2816" s="61"/>
      <c r="D2816" s="61"/>
      <c r="E2816" s="215"/>
      <c r="F2816" s="61"/>
      <c r="G2816" s="61"/>
      <c r="H2816" s="215"/>
    </row>
    <row r="2817" spans="1:8" ht="15.75">
      <c r="A2817" s="61"/>
      <c r="B2817" s="61"/>
      <c r="C2817" s="61"/>
      <c r="D2817" s="61"/>
      <c r="E2817" s="215"/>
      <c r="F2817" s="61"/>
      <c r="G2817" s="61"/>
      <c r="H2817" s="215"/>
    </row>
    <row r="2818" spans="1:8" ht="15.75">
      <c r="A2818" s="61"/>
      <c r="B2818" s="61"/>
      <c r="C2818" s="61"/>
      <c r="D2818" s="61"/>
      <c r="E2818" s="215"/>
      <c r="F2818" s="61"/>
      <c r="G2818" s="61"/>
      <c r="H2818" s="215"/>
    </row>
    <row r="2819" spans="1:8" ht="15.75">
      <c r="A2819" s="61"/>
      <c r="B2819" s="61"/>
      <c r="C2819" s="61"/>
      <c r="D2819" s="61"/>
      <c r="E2819" s="215"/>
      <c r="F2819" s="61"/>
      <c r="G2819" s="61"/>
      <c r="H2819" s="215"/>
    </row>
    <row r="2820" spans="1:8" ht="15.75">
      <c r="A2820" s="61"/>
      <c r="B2820" s="61"/>
      <c r="C2820" s="61"/>
      <c r="D2820" s="61"/>
      <c r="E2820" s="215"/>
      <c r="F2820" s="61"/>
      <c r="G2820" s="61"/>
      <c r="H2820" s="215"/>
    </row>
    <row r="2821" spans="1:8" ht="15.75">
      <c r="A2821" s="61"/>
      <c r="B2821" s="61"/>
      <c r="C2821" s="61"/>
      <c r="D2821" s="61"/>
      <c r="E2821" s="215"/>
      <c r="F2821" s="61"/>
      <c r="G2821" s="61"/>
      <c r="H2821" s="215"/>
    </row>
    <row r="2822" spans="1:8" ht="15.75">
      <c r="A2822" s="61"/>
      <c r="B2822" s="61"/>
      <c r="C2822" s="61"/>
      <c r="D2822" s="61"/>
      <c r="E2822" s="215"/>
      <c r="F2822" s="61"/>
      <c r="G2822" s="61"/>
      <c r="H2822" s="215"/>
    </row>
    <row r="2823" spans="1:8" ht="15.75">
      <c r="A2823" s="61"/>
      <c r="B2823" s="61"/>
      <c r="C2823" s="61"/>
      <c r="D2823" s="61"/>
      <c r="E2823" s="215"/>
      <c r="F2823" s="61"/>
      <c r="G2823" s="61"/>
      <c r="H2823" s="215"/>
    </row>
    <row r="2824" spans="1:8" ht="15.75">
      <c r="A2824" s="61"/>
      <c r="B2824" s="61"/>
      <c r="C2824" s="61"/>
      <c r="D2824" s="61"/>
      <c r="E2824" s="215"/>
      <c r="F2824" s="61"/>
      <c r="G2824" s="61"/>
      <c r="H2824" s="215"/>
    </row>
    <row r="2825" spans="1:8" ht="15.75">
      <c r="A2825" s="61"/>
      <c r="B2825" s="61"/>
      <c r="C2825" s="61"/>
      <c r="D2825" s="61"/>
      <c r="E2825" s="215"/>
      <c r="F2825" s="61"/>
      <c r="G2825" s="61"/>
      <c r="H2825" s="215"/>
    </row>
    <row r="2826" spans="1:8" ht="15.75">
      <c r="A2826" s="61"/>
      <c r="B2826" s="61"/>
      <c r="C2826" s="61"/>
      <c r="D2826" s="61"/>
      <c r="E2826" s="215"/>
      <c r="F2826" s="61"/>
      <c r="G2826" s="61"/>
      <c r="H2826" s="215"/>
    </row>
    <row r="2827" spans="1:8" ht="15.75">
      <c r="A2827" s="61"/>
      <c r="B2827" s="61"/>
      <c r="C2827" s="61"/>
      <c r="D2827" s="61"/>
      <c r="E2827" s="215"/>
      <c r="F2827" s="61"/>
      <c r="G2827" s="61"/>
      <c r="H2827" s="215"/>
    </row>
    <row r="2828" spans="1:8" ht="15.75">
      <c r="A2828" s="61"/>
      <c r="B2828" s="61"/>
      <c r="C2828" s="61"/>
      <c r="D2828" s="61"/>
      <c r="E2828" s="215"/>
      <c r="F2828" s="61"/>
      <c r="G2828" s="61"/>
      <c r="H2828" s="215"/>
    </row>
    <row r="2829" spans="1:8" ht="15.75">
      <c r="A2829" s="61"/>
      <c r="B2829" s="61"/>
      <c r="C2829" s="61"/>
      <c r="D2829" s="61"/>
      <c r="E2829" s="215"/>
      <c r="F2829" s="61"/>
      <c r="G2829" s="61"/>
      <c r="H2829" s="215"/>
    </row>
    <row r="2830" spans="1:8" ht="15.75">
      <c r="A2830" s="61"/>
      <c r="B2830" s="61"/>
      <c r="C2830" s="61"/>
      <c r="D2830" s="61"/>
      <c r="E2830" s="215"/>
      <c r="F2830" s="61"/>
      <c r="G2830" s="61"/>
      <c r="H2830" s="215"/>
    </row>
    <row r="2831" spans="1:8" ht="15.75">
      <c r="A2831" s="61"/>
      <c r="B2831" s="61"/>
      <c r="C2831" s="61"/>
      <c r="D2831" s="61"/>
      <c r="E2831" s="215"/>
      <c r="F2831" s="61"/>
      <c r="G2831" s="61"/>
      <c r="H2831" s="215"/>
    </row>
    <row r="2832" spans="1:8" ht="15.75">
      <c r="A2832" s="61"/>
      <c r="B2832" s="61"/>
      <c r="C2832" s="61"/>
      <c r="D2832" s="61"/>
      <c r="E2832" s="215"/>
      <c r="F2832" s="61"/>
      <c r="G2832" s="61"/>
      <c r="H2832" s="215"/>
    </row>
    <row r="2833" spans="1:8" ht="15.75">
      <c r="A2833" s="61"/>
      <c r="B2833" s="61"/>
      <c r="C2833" s="61"/>
      <c r="D2833" s="61"/>
      <c r="E2833" s="215"/>
      <c r="F2833" s="61"/>
      <c r="G2833" s="61"/>
      <c r="H2833" s="215"/>
    </row>
    <row r="2834" spans="1:8" ht="15.75">
      <c r="A2834" s="61"/>
      <c r="B2834" s="61"/>
      <c r="C2834" s="61"/>
      <c r="D2834" s="61"/>
      <c r="E2834" s="215"/>
      <c r="F2834" s="61"/>
      <c r="G2834" s="61"/>
      <c r="H2834" s="215"/>
    </row>
    <row r="2835" spans="1:8" ht="15.75">
      <c r="A2835" s="61"/>
      <c r="B2835" s="61"/>
      <c r="C2835" s="61"/>
      <c r="D2835" s="61"/>
      <c r="E2835" s="215"/>
      <c r="F2835" s="61"/>
      <c r="G2835" s="61"/>
      <c r="H2835" s="215"/>
    </row>
    <row r="2836" spans="1:8" ht="15.75">
      <c r="A2836" s="61"/>
      <c r="B2836" s="61"/>
      <c r="C2836" s="61"/>
      <c r="D2836" s="61"/>
      <c r="E2836" s="215"/>
      <c r="F2836" s="61"/>
      <c r="G2836" s="61"/>
      <c r="H2836" s="215"/>
    </row>
    <row r="2837" spans="1:8" ht="15.75">
      <c r="A2837" s="61"/>
      <c r="B2837" s="61"/>
      <c r="C2837" s="61"/>
      <c r="D2837" s="61"/>
      <c r="E2837" s="215"/>
      <c r="F2837" s="61"/>
      <c r="G2837" s="61"/>
      <c r="H2837" s="215"/>
    </row>
    <row r="2838" spans="1:8" ht="15.75">
      <c r="A2838" s="61"/>
      <c r="B2838" s="61"/>
      <c r="C2838" s="61"/>
      <c r="D2838" s="61"/>
      <c r="E2838" s="215"/>
      <c r="F2838" s="61"/>
      <c r="G2838" s="61"/>
      <c r="H2838" s="215"/>
    </row>
    <row r="2839" spans="1:8" ht="15.75">
      <c r="A2839" s="61"/>
      <c r="B2839" s="61"/>
      <c r="C2839" s="61"/>
      <c r="D2839" s="61"/>
      <c r="E2839" s="215"/>
      <c r="F2839" s="61"/>
      <c r="G2839" s="61"/>
      <c r="H2839" s="215"/>
    </row>
    <row r="2840" spans="1:8" ht="15.75">
      <c r="A2840" s="61"/>
      <c r="B2840" s="61"/>
      <c r="C2840" s="61"/>
      <c r="D2840" s="61"/>
      <c r="E2840" s="215"/>
      <c r="F2840" s="61"/>
      <c r="G2840" s="61"/>
      <c r="H2840" s="215"/>
    </row>
    <row r="2841" spans="1:8" ht="15.75">
      <c r="A2841" s="61"/>
      <c r="B2841" s="61"/>
      <c r="C2841" s="61"/>
      <c r="D2841" s="61"/>
      <c r="E2841" s="215"/>
      <c r="F2841" s="61"/>
      <c r="G2841" s="61"/>
      <c r="H2841" s="215"/>
    </row>
    <row r="2842" spans="1:8" ht="15.75">
      <c r="A2842" s="61"/>
      <c r="B2842" s="61"/>
      <c r="C2842" s="61"/>
      <c r="D2842" s="61"/>
      <c r="E2842" s="215"/>
      <c r="F2842" s="61"/>
      <c r="G2842" s="61"/>
      <c r="H2842" s="215"/>
    </row>
    <row r="2843" spans="1:8" ht="15.75">
      <c r="A2843" s="61"/>
      <c r="B2843" s="61"/>
      <c r="C2843" s="61"/>
      <c r="D2843" s="61"/>
      <c r="E2843" s="215"/>
      <c r="F2843" s="61"/>
      <c r="G2843" s="61"/>
      <c r="H2843" s="215"/>
    </row>
    <row r="2844" spans="1:8" ht="15.75">
      <c r="A2844" s="61"/>
      <c r="B2844" s="61"/>
      <c r="C2844" s="61"/>
      <c r="D2844" s="61"/>
      <c r="E2844" s="215"/>
      <c r="F2844" s="61"/>
      <c r="G2844" s="61"/>
      <c r="H2844" s="215"/>
    </row>
    <row r="2845" spans="1:8" ht="15.75">
      <c r="A2845" s="61"/>
      <c r="B2845" s="61"/>
      <c r="C2845" s="61"/>
      <c r="D2845" s="61"/>
      <c r="E2845" s="215"/>
      <c r="F2845" s="61"/>
      <c r="G2845" s="61"/>
      <c r="H2845" s="215"/>
    </row>
    <row r="2846" spans="1:8" ht="15.75">
      <c r="A2846" s="61"/>
      <c r="B2846" s="61"/>
      <c r="C2846" s="61"/>
      <c r="D2846" s="61"/>
      <c r="E2846" s="215"/>
      <c r="F2846" s="61"/>
      <c r="G2846" s="61"/>
      <c r="H2846" s="215"/>
    </row>
    <row r="2847" spans="1:8" ht="15.75">
      <c r="A2847" s="61"/>
      <c r="B2847" s="61"/>
      <c r="C2847" s="61"/>
      <c r="D2847" s="61"/>
      <c r="E2847" s="215"/>
      <c r="F2847" s="61"/>
      <c r="G2847" s="61"/>
      <c r="H2847" s="215"/>
    </row>
    <row r="2848" spans="1:8" ht="15.75">
      <c r="A2848" s="61"/>
      <c r="B2848" s="61"/>
      <c r="C2848" s="61"/>
      <c r="D2848" s="61"/>
      <c r="E2848" s="215"/>
      <c r="F2848" s="61"/>
      <c r="G2848" s="61"/>
      <c r="H2848" s="215"/>
    </row>
    <row r="2849" spans="1:8" ht="15.75">
      <c r="A2849" s="61"/>
      <c r="B2849" s="61"/>
      <c r="C2849" s="61"/>
      <c r="D2849" s="61"/>
      <c r="E2849" s="215"/>
      <c r="F2849" s="61"/>
      <c r="G2849" s="61"/>
      <c r="H2849" s="215"/>
    </row>
    <row r="2850" spans="1:8" ht="15.75">
      <c r="A2850" s="61"/>
      <c r="B2850" s="61"/>
      <c r="C2850" s="61"/>
      <c r="D2850" s="61"/>
      <c r="E2850" s="215"/>
      <c r="F2850" s="61"/>
      <c r="G2850" s="61"/>
      <c r="H2850" s="215"/>
    </row>
    <row r="2851" spans="1:8" ht="15.75">
      <c r="A2851" s="61"/>
      <c r="B2851" s="61"/>
      <c r="C2851" s="61"/>
      <c r="D2851" s="61"/>
      <c r="E2851" s="215"/>
      <c r="F2851" s="61"/>
      <c r="G2851" s="61"/>
      <c r="H2851" s="215"/>
    </row>
    <row r="2852" spans="1:8" ht="15.75">
      <c r="A2852" s="61"/>
      <c r="B2852" s="61"/>
      <c r="C2852" s="61"/>
      <c r="D2852" s="61"/>
      <c r="E2852" s="215"/>
      <c r="F2852" s="61"/>
      <c r="G2852" s="61"/>
      <c r="H2852" s="215"/>
    </row>
    <row r="2853" spans="1:8" ht="15.75">
      <c r="A2853" s="61"/>
      <c r="B2853" s="61"/>
      <c r="C2853" s="61"/>
      <c r="D2853" s="61"/>
      <c r="E2853" s="215"/>
      <c r="F2853" s="61"/>
      <c r="G2853" s="61"/>
      <c r="H2853" s="215"/>
    </row>
    <row r="2854" spans="1:8" ht="15.75">
      <c r="A2854" s="61"/>
      <c r="B2854" s="61"/>
      <c r="C2854" s="61"/>
      <c r="D2854" s="61"/>
      <c r="E2854" s="215"/>
      <c r="F2854" s="61"/>
      <c r="G2854" s="61"/>
      <c r="H2854" s="215"/>
    </row>
    <row r="2855" spans="1:8" ht="15.75">
      <c r="A2855" s="61"/>
      <c r="B2855" s="61"/>
      <c r="C2855" s="61"/>
      <c r="D2855" s="61"/>
      <c r="E2855" s="215"/>
      <c r="F2855" s="61"/>
      <c r="G2855" s="61"/>
      <c r="H2855" s="215"/>
    </row>
    <row r="2856" spans="1:8" ht="15.75">
      <c r="A2856" s="61"/>
      <c r="B2856" s="61"/>
      <c r="C2856" s="61"/>
      <c r="D2856" s="61"/>
      <c r="E2856" s="215"/>
      <c r="F2856" s="61"/>
      <c r="G2856" s="61"/>
      <c r="H2856" s="215"/>
    </row>
    <row r="2857" spans="1:8" ht="15.75">
      <c r="A2857" s="61"/>
      <c r="B2857" s="61"/>
      <c r="C2857" s="61"/>
      <c r="D2857" s="61"/>
      <c r="E2857" s="215"/>
      <c r="F2857" s="61"/>
      <c r="G2857" s="61"/>
      <c r="H2857" s="215"/>
    </row>
    <row r="2858" spans="1:8" ht="15.75">
      <c r="A2858" s="61"/>
      <c r="B2858" s="61"/>
      <c r="C2858" s="61"/>
      <c r="D2858" s="61"/>
      <c r="E2858" s="215"/>
      <c r="F2858" s="61"/>
      <c r="G2858" s="61"/>
      <c r="H2858" s="215"/>
    </row>
    <row r="2859" spans="1:8" ht="15.75">
      <c r="A2859" s="61"/>
      <c r="B2859" s="61"/>
      <c r="C2859" s="61"/>
      <c r="D2859" s="61"/>
      <c r="E2859" s="215"/>
      <c r="F2859" s="61"/>
      <c r="G2859" s="61"/>
      <c r="H2859" s="215"/>
    </row>
    <row r="2860" spans="1:8" ht="15.75">
      <c r="A2860" s="61"/>
      <c r="B2860" s="61"/>
      <c r="C2860" s="61"/>
      <c r="D2860" s="61"/>
      <c r="E2860" s="215"/>
      <c r="F2860" s="61"/>
      <c r="G2860" s="61"/>
      <c r="H2860" s="215"/>
    </row>
    <row r="2861" spans="1:8" ht="15.75">
      <c r="A2861" s="61"/>
      <c r="B2861" s="61"/>
      <c r="C2861" s="61"/>
      <c r="D2861" s="61"/>
      <c r="E2861" s="215"/>
      <c r="F2861" s="61"/>
      <c r="G2861" s="61"/>
      <c r="H2861" s="215"/>
    </row>
    <row r="2862" spans="1:8" ht="15.75">
      <c r="A2862" s="61"/>
      <c r="B2862" s="61"/>
      <c r="C2862" s="61"/>
      <c r="D2862" s="61"/>
      <c r="E2862" s="215"/>
      <c r="F2862" s="61"/>
      <c r="G2862" s="61"/>
      <c r="H2862" s="215"/>
    </row>
    <row r="2863" spans="1:8" ht="15.75">
      <c r="A2863" s="61"/>
      <c r="B2863" s="61"/>
      <c r="C2863" s="61"/>
      <c r="D2863" s="61"/>
      <c r="E2863" s="215"/>
      <c r="F2863" s="61"/>
      <c r="G2863" s="61"/>
      <c r="H2863" s="215"/>
    </row>
    <row r="2864" spans="1:8" ht="15.75">
      <c r="A2864" s="61"/>
      <c r="B2864" s="61"/>
      <c r="C2864" s="61"/>
      <c r="D2864" s="61"/>
      <c r="E2864" s="215"/>
      <c r="F2864" s="61"/>
      <c r="G2864" s="61"/>
      <c r="H2864" s="215"/>
    </row>
    <row r="2865" spans="1:8" ht="15.75">
      <c r="A2865" s="61"/>
      <c r="B2865" s="61"/>
      <c r="C2865" s="61"/>
      <c r="D2865" s="61"/>
      <c r="E2865" s="215"/>
      <c r="F2865" s="61"/>
      <c r="G2865" s="61"/>
      <c r="H2865" s="215"/>
    </row>
    <row r="2866" spans="1:8" ht="15.75">
      <c r="A2866" s="61"/>
      <c r="B2866" s="61"/>
      <c r="C2866" s="61"/>
      <c r="D2866" s="61"/>
      <c r="E2866" s="215"/>
      <c r="F2866" s="61"/>
      <c r="G2866" s="61"/>
      <c r="H2866" s="215"/>
    </row>
    <row r="2867" spans="1:8" ht="15.75">
      <c r="A2867" s="61"/>
      <c r="B2867" s="61"/>
      <c r="C2867" s="61"/>
      <c r="D2867" s="61"/>
      <c r="E2867" s="215"/>
      <c r="F2867" s="61"/>
      <c r="G2867" s="61"/>
      <c r="H2867" s="215"/>
    </row>
    <row r="2868" spans="1:8" ht="15.75">
      <c r="A2868" s="61"/>
      <c r="B2868" s="61"/>
      <c r="C2868" s="61"/>
      <c r="D2868" s="61"/>
      <c r="E2868" s="215"/>
      <c r="F2868" s="61"/>
      <c r="G2868" s="61"/>
      <c r="H2868" s="215"/>
    </row>
    <row r="2869" spans="1:8" ht="15.75">
      <c r="A2869" s="61"/>
      <c r="B2869" s="61"/>
      <c r="C2869" s="61"/>
      <c r="D2869" s="61"/>
      <c r="E2869" s="215"/>
      <c r="F2869" s="61"/>
      <c r="G2869" s="61"/>
      <c r="H2869" s="215"/>
    </row>
    <row r="2870" spans="1:8" ht="15.75">
      <c r="A2870" s="61"/>
      <c r="B2870" s="61"/>
      <c r="C2870" s="61"/>
      <c r="D2870" s="61"/>
      <c r="E2870" s="215"/>
      <c r="F2870" s="61"/>
      <c r="G2870" s="61"/>
      <c r="H2870" s="215"/>
    </row>
    <row r="2871" spans="1:8" ht="15.75">
      <c r="A2871" s="61"/>
      <c r="B2871" s="61"/>
      <c r="C2871" s="61"/>
      <c r="D2871" s="61"/>
      <c r="E2871" s="215"/>
      <c r="F2871" s="61"/>
      <c r="G2871" s="61"/>
      <c r="H2871" s="215"/>
    </row>
    <row r="2872" spans="1:8" ht="15.75">
      <c r="A2872" s="61"/>
      <c r="B2872" s="61"/>
      <c r="C2872" s="61"/>
      <c r="D2872" s="61"/>
      <c r="E2872" s="215"/>
      <c r="F2872" s="61"/>
      <c r="G2872" s="61"/>
      <c r="H2872" s="215"/>
    </row>
    <row r="2873" spans="1:8" ht="15.75">
      <c r="A2873" s="61"/>
      <c r="B2873" s="61"/>
      <c r="C2873" s="61"/>
      <c r="D2873" s="61"/>
      <c r="E2873" s="215"/>
      <c r="F2873" s="61"/>
      <c r="G2873" s="61"/>
      <c r="H2873" s="215"/>
    </row>
    <row r="2874" spans="1:8" ht="15.75">
      <c r="A2874" s="61"/>
      <c r="B2874" s="61"/>
      <c r="C2874" s="61"/>
      <c r="D2874" s="61"/>
      <c r="E2874" s="215"/>
      <c r="F2874" s="61"/>
      <c r="G2874" s="61"/>
      <c r="H2874" s="215"/>
    </row>
    <row r="2875" spans="1:8" ht="15.75">
      <c r="A2875" s="61"/>
      <c r="B2875" s="61"/>
      <c r="C2875" s="61"/>
      <c r="D2875" s="61"/>
      <c r="E2875" s="215"/>
      <c r="F2875" s="61"/>
      <c r="G2875" s="61"/>
      <c r="H2875" s="215"/>
    </row>
    <row r="2876" spans="1:8" ht="15.75">
      <c r="A2876" s="61"/>
      <c r="B2876" s="61"/>
      <c r="C2876" s="61"/>
      <c r="D2876" s="61"/>
      <c r="E2876" s="215"/>
      <c r="F2876" s="61"/>
      <c r="G2876" s="61"/>
      <c r="H2876" s="215"/>
    </row>
    <row r="2877" spans="1:8" ht="15.75">
      <c r="A2877" s="61"/>
      <c r="B2877" s="61"/>
      <c r="C2877" s="61"/>
      <c r="D2877" s="61"/>
      <c r="E2877" s="215"/>
      <c r="F2877" s="61"/>
      <c r="G2877" s="61"/>
      <c r="H2877" s="215"/>
    </row>
    <row r="2878" spans="1:8" ht="15.75">
      <c r="A2878" s="61"/>
      <c r="B2878" s="61"/>
      <c r="C2878" s="61"/>
      <c r="D2878" s="61"/>
      <c r="E2878" s="215"/>
      <c r="F2878" s="61"/>
      <c r="G2878" s="61"/>
      <c r="H2878" s="215"/>
    </row>
    <row r="2879" spans="1:8" ht="15.75">
      <c r="A2879" s="61"/>
      <c r="B2879" s="61"/>
      <c r="C2879" s="61"/>
      <c r="D2879" s="61"/>
      <c r="E2879" s="215"/>
      <c r="F2879" s="61"/>
      <c r="G2879" s="61"/>
      <c r="H2879" s="215"/>
    </row>
    <row r="2880" spans="1:8" ht="15.75">
      <c r="A2880" s="61"/>
      <c r="B2880" s="61"/>
      <c r="C2880" s="61"/>
      <c r="D2880" s="61"/>
      <c r="E2880" s="215"/>
      <c r="F2880" s="61"/>
      <c r="G2880" s="61"/>
      <c r="H2880" s="215"/>
    </row>
    <row r="2881" spans="1:8" ht="15.75">
      <c r="A2881" s="61"/>
      <c r="B2881" s="61"/>
      <c r="C2881" s="61"/>
      <c r="D2881" s="61"/>
      <c r="E2881" s="215"/>
      <c r="F2881" s="61"/>
      <c r="G2881" s="61"/>
      <c r="H2881" s="215"/>
    </row>
    <row r="2882" spans="1:8" ht="15.75">
      <c r="A2882" s="61"/>
      <c r="B2882" s="61"/>
      <c r="C2882" s="61"/>
      <c r="D2882" s="61"/>
      <c r="E2882" s="215"/>
      <c r="F2882" s="61"/>
      <c r="G2882" s="61"/>
      <c r="H2882" s="215"/>
    </row>
    <row r="2883" spans="1:8" ht="15.75">
      <c r="A2883" s="61"/>
      <c r="B2883" s="61"/>
      <c r="C2883" s="61"/>
      <c r="D2883" s="61"/>
      <c r="E2883" s="215"/>
      <c r="F2883" s="61"/>
      <c r="G2883" s="61"/>
      <c r="H2883" s="215"/>
    </row>
    <row r="2884" spans="1:8" ht="15.75">
      <c r="A2884" s="61"/>
      <c r="B2884" s="61"/>
      <c r="C2884" s="61"/>
      <c r="D2884" s="61"/>
      <c r="E2884" s="215"/>
      <c r="F2884" s="61"/>
      <c r="G2884" s="61"/>
      <c r="H2884" s="215"/>
    </row>
    <row r="2885" spans="1:8" ht="15.75">
      <c r="A2885" s="61"/>
      <c r="B2885" s="61"/>
      <c r="C2885" s="61"/>
      <c r="D2885" s="61"/>
      <c r="E2885" s="215"/>
      <c r="F2885" s="61"/>
      <c r="G2885" s="61"/>
      <c r="H2885" s="215"/>
    </row>
    <row r="2886" spans="1:8" ht="15.75">
      <c r="A2886" s="61"/>
      <c r="B2886" s="61"/>
      <c r="C2886" s="61"/>
      <c r="D2886" s="61"/>
      <c r="E2886" s="215"/>
      <c r="F2886" s="61"/>
      <c r="G2886" s="61"/>
      <c r="H2886" s="215"/>
    </row>
    <row r="2887" spans="1:8" ht="15.75">
      <c r="A2887" s="61"/>
      <c r="B2887" s="61"/>
      <c r="C2887" s="61"/>
      <c r="D2887" s="61"/>
      <c r="E2887" s="215"/>
      <c r="F2887" s="61"/>
      <c r="G2887" s="61"/>
      <c r="H2887" s="215"/>
    </row>
    <row r="2888" spans="1:8" ht="15.75">
      <c r="A2888" s="61"/>
      <c r="B2888" s="61"/>
      <c r="C2888" s="61"/>
      <c r="D2888" s="61"/>
      <c r="E2888" s="215"/>
      <c r="F2888" s="61"/>
      <c r="G2888" s="61"/>
      <c r="H2888" s="215"/>
    </row>
    <row r="2889" spans="1:8" ht="15.75">
      <c r="A2889" s="61"/>
      <c r="B2889" s="61"/>
      <c r="C2889" s="61"/>
      <c r="D2889" s="61"/>
      <c r="E2889" s="215"/>
      <c r="F2889" s="61"/>
      <c r="G2889" s="61"/>
      <c r="H2889" s="215"/>
    </row>
    <row r="2890" spans="1:8" ht="15.75">
      <c r="A2890" s="61"/>
      <c r="B2890" s="61"/>
      <c r="C2890" s="61"/>
      <c r="D2890" s="61"/>
      <c r="E2890" s="215"/>
      <c r="F2890" s="61"/>
      <c r="G2890" s="61"/>
      <c r="H2890" s="215"/>
    </row>
    <row r="2891" spans="1:8" ht="15.75">
      <c r="A2891" s="61"/>
      <c r="B2891" s="61"/>
      <c r="C2891" s="61"/>
      <c r="D2891" s="61"/>
      <c r="E2891" s="215"/>
      <c r="F2891" s="61"/>
      <c r="G2891" s="61"/>
      <c r="H2891" s="215"/>
    </row>
    <row r="2892" spans="1:8" ht="15.75">
      <c r="A2892" s="61"/>
      <c r="B2892" s="61"/>
      <c r="C2892" s="61"/>
      <c r="D2892" s="61"/>
      <c r="E2892" s="215"/>
      <c r="F2892" s="61"/>
      <c r="G2892" s="61"/>
      <c r="H2892" s="215"/>
    </row>
    <row r="2893" spans="1:8" ht="15.75">
      <c r="A2893" s="61"/>
      <c r="B2893" s="61"/>
      <c r="C2893" s="61"/>
      <c r="D2893" s="61"/>
      <c r="E2893" s="215"/>
      <c r="F2893" s="61"/>
      <c r="G2893" s="61"/>
      <c r="H2893" s="215"/>
    </row>
    <row r="2894" spans="1:8" ht="15.75">
      <c r="A2894" s="61"/>
      <c r="B2894" s="61"/>
      <c r="C2894" s="61"/>
      <c r="D2894" s="61"/>
      <c r="E2894" s="215"/>
      <c r="F2894" s="61"/>
      <c r="G2894" s="61"/>
      <c r="H2894" s="215"/>
    </row>
    <row r="2895" spans="1:8" ht="15.75">
      <c r="A2895" s="61"/>
      <c r="B2895" s="61"/>
      <c r="C2895" s="61"/>
      <c r="D2895" s="61"/>
      <c r="E2895" s="215"/>
      <c r="F2895" s="61"/>
      <c r="G2895" s="61"/>
      <c r="H2895" s="215"/>
    </row>
    <row r="2896" spans="1:8" ht="15.75">
      <c r="A2896" s="61"/>
      <c r="B2896" s="61"/>
      <c r="C2896" s="61"/>
      <c r="D2896" s="61"/>
      <c r="E2896" s="215"/>
      <c r="F2896" s="61"/>
      <c r="G2896" s="61"/>
      <c r="H2896" s="215"/>
    </row>
    <row r="2897" spans="1:8" ht="15.75">
      <c r="A2897" s="61"/>
      <c r="B2897" s="61"/>
      <c r="C2897" s="61"/>
      <c r="D2897" s="61"/>
      <c r="E2897" s="215"/>
      <c r="F2897" s="61"/>
      <c r="G2897" s="61"/>
      <c r="H2897" s="215"/>
    </row>
    <row r="2898" spans="1:8" ht="15.75">
      <c r="A2898" s="61"/>
      <c r="B2898" s="61"/>
      <c r="C2898" s="61"/>
      <c r="D2898" s="61"/>
      <c r="E2898" s="215"/>
      <c r="F2898" s="61"/>
      <c r="G2898" s="61"/>
      <c r="H2898" s="215"/>
    </row>
    <row r="2899" spans="1:8" ht="15.75">
      <c r="A2899" s="61"/>
      <c r="B2899" s="61"/>
      <c r="C2899" s="61"/>
      <c r="D2899" s="61"/>
      <c r="E2899" s="215"/>
      <c r="F2899" s="61"/>
      <c r="G2899" s="61"/>
      <c r="H2899" s="215"/>
    </row>
    <row r="2900" spans="1:8" ht="15.75">
      <c r="A2900" s="61"/>
      <c r="B2900" s="61"/>
      <c r="C2900" s="61"/>
      <c r="D2900" s="61"/>
      <c r="E2900" s="215"/>
      <c r="F2900" s="61"/>
      <c r="G2900" s="61"/>
      <c r="H2900" s="215"/>
    </row>
    <row r="2901" spans="1:8" ht="15.75">
      <c r="A2901" s="61"/>
      <c r="B2901" s="61"/>
      <c r="C2901" s="61"/>
      <c r="D2901" s="61"/>
      <c r="E2901" s="215"/>
      <c r="F2901" s="61"/>
      <c r="G2901" s="61"/>
      <c r="H2901" s="215"/>
    </row>
    <row r="2902" spans="1:8" ht="15.75">
      <c r="A2902" s="61"/>
      <c r="B2902" s="61"/>
      <c r="C2902" s="61"/>
      <c r="D2902" s="61"/>
      <c r="E2902" s="215"/>
      <c r="F2902" s="61"/>
      <c r="G2902" s="61"/>
      <c r="H2902" s="215"/>
    </row>
    <row r="2903" spans="1:8" ht="15.75">
      <c r="A2903" s="61"/>
      <c r="B2903" s="61"/>
      <c r="C2903" s="61"/>
      <c r="D2903" s="61"/>
      <c r="E2903" s="215"/>
      <c r="F2903" s="61"/>
      <c r="G2903" s="61"/>
      <c r="H2903" s="215"/>
    </row>
    <row r="2904" spans="1:8" ht="15.75">
      <c r="A2904" s="61"/>
      <c r="B2904" s="61"/>
      <c r="C2904" s="61"/>
      <c r="D2904" s="61"/>
      <c r="E2904" s="215"/>
      <c r="F2904" s="61"/>
      <c r="G2904" s="61"/>
      <c r="H2904" s="215"/>
    </row>
    <row r="2905" spans="1:8" ht="15.75">
      <c r="A2905" s="61"/>
      <c r="B2905" s="61"/>
      <c r="C2905" s="61"/>
      <c r="D2905" s="61"/>
      <c r="E2905" s="215"/>
      <c r="F2905" s="61"/>
      <c r="G2905" s="61"/>
      <c r="H2905" s="215"/>
    </row>
    <row r="2906" spans="1:8" ht="15.75">
      <c r="A2906" s="61"/>
      <c r="B2906" s="61"/>
      <c r="C2906" s="61"/>
      <c r="D2906" s="61"/>
      <c r="E2906" s="215"/>
      <c r="F2906" s="61"/>
      <c r="G2906" s="61"/>
      <c r="H2906" s="215"/>
    </row>
    <row r="2907" spans="1:8" ht="15.75">
      <c r="A2907" s="61"/>
      <c r="B2907" s="61"/>
      <c r="C2907" s="61"/>
      <c r="D2907" s="61"/>
      <c r="E2907" s="215"/>
      <c r="F2907" s="61"/>
      <c r="G2907" s="61"/>
      <c r="H2907" s="215"/>
    </row>
    <row r="2908" spans="1:8" ht="15.75">
      <c r="A2908" s="61"/>
      <c r="B2908" s="61"/>
      <c r="C2908" s="61"/>
      <c r="D2908" s="61"/>
      <c r="E2908" s="215"/>
      <c r="F2908" s="61"/>
      <c r="G2908" s="61"/>
      <c r="H2908" s="215"/>
    </row>
    <row r="2909" spans="1:8" ht="15.75">
      <c r="A2909" s="61"/>
      <c r="B2909" s="61"/>
      <c r="C2909" s="61"/>
      <c r="D2909" s="61"/>
      <c r="E2909" s="215"/>
      <c r="F2909" s="61"/>
      <c r="G2909" s="61"/>
      <c r="H2909" s="215"/>
    </row>
    <row r="2910" spans="1:8" ht="15.75">
      <c r="A2910" s="61"/>
      <c r="B2910" s="61"/>
      <c r="C2910" s="61"/>
      <c r="D2910" s="61"/>
      <c r="E2910" s="215"/>
      <c r="F2910" s="61"/>
      <c r="G2910" s="61"/>
      <c r="H2910" s="215"/>
    </row>
    <row r="2911" spans="1:8" ht="15.75">
      <c r="A2911" s="61"/>
      <c r="B2911" s="61"/>
      <c r="C2911" s="61"/>
      <c r="D2911" s="61"/>
      <c r="E2911" s="215"/>
      <c r="F2911" s="61"/>
      <c r="G2911" s="61"/>
      <c r="H2911" s="215"/>
    </row>
    <row r="2912" spans="1:8" ht="15.75">
      <c r="A2912" s="61"/>
      <c r="B2912" s="61"/>
      <c r="C2912" s="61"/>
      <c r="D2912" s="61"/>
      <c r="E2912" s="215"/>
      <c r="F2912" s="61"/>
      <c r="G2912" s="61"/>
      <c r="H2912" s="215"/>
    </row>
    <row r="2913" spans="1:8" ht="15.75">
      <c r="A2913" s="61"/>
      <c r="B2913" s="61"/>
      <c r="C2913" s="61"/>
      <c r="D2913" s="61"/>
      <c r="E2913" s="215"/>
      <c r="F2913" s="61"/>
      <c r="G2913" s="61"/>
      <c r="H2913" s="215"/>
    </row>
    <row r="2914" spans="1:8" ht="15.75">
      <c r="A2914" s="61"/>
      <c r="B2914" s="61"/>
      <c r="C2914" s="61"/>
      <c r="D2914" s="61"/>
      <c r="E2914" s="215"/>
      <c r="F2914" s="61"/>
      <c r="G2914" s="61"/>
      <c r="H2914" s="215"/>
    </row>
    <row r="2915" spans="1:8" ht="15.75">
      <c r="A2915" s="61"/>
      <c r="B2915" s="61"/>
      <c r="C2915" s="61"/>
      <c r="D2915" s="61"/>
      <c r="E2915" s="215"/>
      <c r="F2915" s="61"/>
      <c r="G2915" s="61"/>
      <c r="H2915" s="215"/>
    </row>
    <row r="2916" spans="1:8" ht="15.75">
      <c r="A2916" s="61"/>
      <c r="B2916" s="61"/>
      <c r="C2916" s="61"/>
      <c r="D2916" s="61"/>
      <c r="E2916" s="215"/>
      <c r="F2916" s="61"/>
      <c r="G2916" s="61"/>
      <c r="H2916" s="215"/>
    </row>
    <row r="2917" spans="1:8" ht="15.75">
      <c r="A2917" s="61"/>
      <c r="B2917" s="61"/>
      <c r="C2917" s="61"/>
      <c r="D2917" s="61"/>
      <c r="E2917" s="215"/>
      <c r="F2917" s="61"/>
      <c r="G2917" s="61"/>
      <c r="H2917" s="215"/>
    </row>
    <row r="2918" spans="1:8" ht="15.75">
      <c r="A2918" s="61"/>
      <c r="B2918" s="61"/>
      <c r="C2918" s="61"/>
      <c r="D2918" s="61"/>
      <c r="E2918" s="215"/>
      <c r="F2918" s="61"/>
      <c r="G2918" s="61"/>
      <c r="H2918" s="215"/>
    </row>
    <row r="2919" spans="1:8" ht="15.75">
      <c r="A2919" s="61"/>
      <c r="B2919" s="61"/>
      <c r="C2919" s="61"/>
      <c r="D2919" s="61"/>
      <c r="E2919" s="215"/>
      <c r="F2919" s="61"/>
      <c r="G2919" s="61"/>
      <c r="H2919" s="215"/>
    </row>
    <row r="2920" spans="1:8" ht="15.75">
      <c r="A2920" s="61"/>
      <c r="B2920" s="61"/>
      <c r="C2920" s="61"/>
      <c r="D2920" s="61"/>
      <c r="E2920" s="215"/>
      <c r="F2920" s="61"/>
      <c r="G2920" s="61"/>
      <c r="H2920" s="215"/>
    </row>
    <row r="2921" spans="1:8" ht="15.75">
      <c r="A2921" s="61"/>
      <c r="B2921" s="61"/>
      <c r="C2921" s="61"/>
      <c r="D2921" s="61"/>
      <c r="E2921" s="215"/>
      <c r="F2921" s="61"/>
      <c r="G2921" s="61"/>
      <c r="H2921" s="215"/>
    </row>
    <row r="2922" spans="1:8" ht="15.75">
      <c r="A2922" s="61"/>
      <c r="B2922" s="61"/>
      <c r="C2922" s="61"/>
      <c r="D2922" s="61"/>
      <c r="E2922" s="215"/>
      <c r="F2922" s="61"/>
      <c r="G2922" s="61"/>
      <c r="H2922" s="215"/>
    </row>
    <row r="2923" spans="1:8" ht="15.75">
      <c r="A2923" s="61"/>
      <c r="B2923" s="61"/>
      <c r="C2923" s="61"/>
      <c r="D2923" s="61"/>
      <c r="E2923" s="215"/>
      <c r="F2923" s="61"/>
      <c r="G2923" s="61"/>
      <c r="H2923" s="215"/>
    </row>
    <row r="2924" spans="1:8" ht="15.75">
      <c r="A2924" s="61"/>
      <c r="B2924" s="61"/>
      <c r="C2924" s="61"/>
      <c r="D2924" s="61"/>
      <c r="E2924" s="215"/>
      <c r="F2924" s="61"/>
      <c r="G2924" s="61"/>
      <c r="H2924" s="215"/>
    </row>
    <row r="2925" spans="1:8" ht="15.75">
      <c r="A2925" s="61"/>
      <c r="B2925" s="61"/>
      <c r="C2925" s="61"/>
      <c r="D2925" s="61"/>
      <c r="E2925" s="215"/>
      <c r="F2925" s="61"/>
      <c r="G2925" s="61"/>
      <c r="H2925" s="215"/>
    </row>
    <row r="2926" spans="1:8" ht="15.75">
      <c r="A2926" s="61"/>
      <c r="B2926" s="61"/>
      <c r="C2926" s="61"/>
      <c r="D2926" s="61"/>
      <c r="E2926" s="215"/>
      <c r="F2926" s="61"/>
      <c r="G2926" s="61"/>
      <c r="H2926" s="215"/>
    </row>
    <row r="2927" spans="1:8" ht="15.75">
      <c r="A2927" s="61"/>
      <c r="B2927" s="61"/>
      <c r="C2927" s="61"/>
      <c r="D2927" s="61"/>
      <c r="E2927" s="215"/>
      <c r="F2927" s="61"/>
      <c r="G2927" s="61"/>
      <c r="H2927" s="215"/>
    </row>
    <row r="2928" spans="1:8" ht="15.75">
      <c r="A2928" s="61"/>
      <c r="B2928" s="61"/>
      <c r="C2928" s="61"/>
      <c r="D2928" s="61"/>
      <c r="E2928" s="215"/>
      <c r="F2928" s="61"/>
      <c r="G2928" s="61"/>
      <c r="H2928" s="215"/>
    </row>
    <row r="2929" spans="1:8" ht="15.75">
      <c r="A2929" s="61"/>
      <c r="B2929" s="61"/>
      <c r="C2929" s="61"/>
      <c r="D2929" s="61"/>
      <c r="E2929" s="215"/>
      <c r="F2929" s="61"/>
      <c r="G2929" s="61"/>
      <c r="H2929" s="215"/>
    </row>
    <row r="2930" spans="1:8" ht="15.75">
      <c r="A2930" s="61"/>
      <c r="B2930" s="61"/>
      <c r="C2930" s="61"/>
      <c r="D2930" s="61"/>
      <c r="E2930" s="215"/>
      <c r="F2930" s="61"/>
      <c r="G2930" s="61"/>
      <c r="H2930" s="215"/>
    </row>
    <row r="2931" spans="1:8" ht="15.75">
      <c r="A2931" s="61"/>
      <c r="B2931" s="61"/>
      <c r="C2931" s="61"/>
      <c r="D2931" s="61"/>
      <c r="E2931" s="215"/>
      <c r="F2931" s="61"/>
      <c r="G2931" s="61"/>
      <c r="H2931" s="215"/>
    </row>
    <row r="2932" spans="1:8" ht="15.75">
      <c r="A2932" s="61"/>
      <c r="B2932" s="61"/>
      <c r="C2932" s="61"/>
      <c r="D2932" s="61"/>
      <c r="E2932" s="215"/>
      <c r="F2932" s="61"/>
      <c r="G2932" s="61"/>
      <c r="H2932" s="215"/>
    </row>
    <row r="2933" spans="1:8" ht="15.75">
      <c r="A2933" s="61"/>
      <c r="B2933" s="61"/>
      <c r="C2933" s="61"/>
      <c r="D2933" s="61"/>
      <c r="E2933" s="215"/>
      <c r="F2933" s="61"/>
      <c r="G2933" s="61"/>
      <c r="H2933" s="215"/>
    </row>
    <row r="2934" spans="1:8" ht="15.75">
      <c r="A2934" s="61"/>
      <c r="B2934" s="61"/>
      <c r="C2934" s="61"/>
      <c r="D2934" s="61"/>
      <c r="E2934" s="215"/>
      <c r="F2934" s="61"/>
      <c r="G2934" s="61"/>
      <c r="H2934" s="215"/>
    </row>
    <row r="2935" spans="1:8" ht="15.75">
      <c r="A2935" s="61"/>
      <c r="B2935" s="61"/>
      <c r="C2935" s="61"/>
      <c r="D2935" s="61"/>
      <c r="E2935" s="215"/>
      <c r="F2935" s="61"/>
      <c r="G2935" s="61"/>
      <c r="H2935" s="215"/>
    </row>
    <row r="2936" spans="1:8" ht="15.75">
      <c r="A2936" s="61"/>
      <c r="B2936" s="61"/>
      <c r="C2936" s="61"/>
      <c r="D2936" s="61"/>
      <c r="E2936" s="215"/>
      <c r="F2936" s="61"/>
      <c r="G2936" s="61"/>
      <c r="H2936" s="215"/>
    </row>
    <row r="2937" spans="1:8" ht="15.75">
      <c r="A2937" s="61"/>
      <c r="B2937" s="61"/>
      <c r="C2937" s="61"/>
      <c r="D2937" s="61"/>
      <c r="E2937" s="215"/>
      <c r="F2937" s="61"/>
      <c r="G2937" s="61"/>
      <c r="H2937" s="215"/>
    </row>
    <row r="2938" spans="1:8" ht="15.75">
      <c r="A2938" s="61"/>
      <c r="B2938" s="61"/>
      <c r="C2938" s="61"/>
      <c r="D2938" s="61"/>
      <c r="E2938" s="215"/>
      <c r="F2938" s="61"/>
      <c r="G2938" s="61"/>
      <c r="H2938" s="215"/>
    </row>
    <row r="2939" spans="1:8" ht="15.75">
      <c r="A2939" s="61"/>
      <c r="B2939" s="61"/>
      <c r="C2939" s="61"/>
      <c r="D2939" s="61"/>
      <c r="E2939" s="215"/>
      <c r="F2939" s="61"/>
      <c r="G2939" s="61"/>
      <c r="H2939" s="215"/>
    </row>
    <row r="2940" spans="1:8" ht="15.75">
      <c r="A2940" s="61"/>
      <c r="B2940" s="61"/>
      <c r="C2940" s="61"/>
      <c r="D2940" s="61"/>
      <c r="E2940" s="215"/>
      <c r="F2940" s="61"/>
      <c r="G2940" s="61"/>
      <c r="H2940" s="215"/>
    </row>
    <row r="2941" spans="1:8" ht="15.75">
      <c r="A2941" s="61"/>
      <c r="B2941" s="61"/>
      <c r="C2941" s="61"/>
      <c r="D2941" s="61"/>
      <c r="E2941" s="215"/>
      <c r="F2941" s="61"/>
      <c r="G2941" s="61"/>
      <c r="H2941" s="215"/>
    </row>
    <row r="2942" spans="1:8" ht="15.75">
      <c r="A2942" s="61"/>
      <c r="B2942" s="61"/>
      <c r="C2942" s="61"/>
      <c r="D2942" s="61"/>
      <c r="E2942" s="215"/>
      <c r="F2942" s="61"/>
      <c r="G2942" s="61"/>
      <c r="H2942" s="215"/>
    </row>
    <row r="2943" spans="1:8" ht="15.75">
      <c r="A2943" s="61"/>
      <c r="B2943" s="61"/>
      <c r="C2943" s="61"/>
      <c r="D2943" s="61"/>
      <c r="E2943" s="215"/>
      <c r="F2943" s="61"/>
      <c r="G2943" s="61"/>
      <c r="H2943" s="215"/>
    </row>
    <row r="2944" spans="1:8" ht="15.75">
      <c r="A2944" s="61"/>
      <c r="B2944" s="61"/>
      <c r="C2944" s="61"/>
      <c r="D2944" s="61"/>
      <c r="E2944" s="215"/>
      <c r="F2944" s="61"/>
      <c r="G2944" s="61"/>
      <c r="H2944" s="215"/>
    </row>
    <row r="2945" spans="1:8" ht="15.75">
      <c r="A2945" s="61"/>
      <c r="B2945" s="61"/>
      <c r="C2945" s="61"/>
      <c r="D2945" s="61"/>
      <c r="E2945" s="215"/>
      <c r="F2945" s="61"/>
      <c r="G2945" s="61"/>
      <c r="H2945" s="215"/>
    </row>
    <row r="2946" spans="1:8" ht="15.75">
      <c r="A2946" s="61"/>
      <c r="B2946" s="61"/>
      <c r="C2946" s="61"/>
      <c r="D2946" s="61"/>
      <c r="E2946" s="215"/>
      <c r="F2946" s="61"/>
      <c r="G2946" s="61"/>
      <c r="H2946" s="215"/>
    </row>
    <row r="2947" spans="1:8" ht="15.75">
      <c r="A2947" s="61"/>
      <c r="B2947" s="61"/>
      <c r="C2947" s="61"/>
      <c r="D2947" s="61"/>
      <c r="E2947" s="215"/>
      <c r="F2947" s="61"/>
      <c r="G2947" s="61"/>
      <c r="H2947" s="215"/>
    </row>
    <row r="2948" spans="1:8" ht="15.75">
      <c r="A2948" s="61"/>
      <c r="B2948" s="61"/>
      <c r="C2948" s="61"/>
      <c r="D2948" s="61"/>
      <c r="E2948" s="215"/>
      <c r="F2948" s="61"/>
      <c r="G2948" s="61"/>
      <c r="H2948" s="215"/>
    </row>
    <row r="2949" spans="1:8" ht="15.75">
      <c r="A2949" s="61"/>
      <c r="B2949" s="61"/>
      <c r="C2949" s="61"/>
      <c r="D2949" s="61"/>
      <c r="E2949" s="215"/>
      <c r="F2949" s="61"/>
      <c r="G2949" s="61"/>
      <c r="H2949" s="215"/>
    </row>
    <row r="2950" spans="1:8" ht="15.75">
      <c r="A2950" s="61"/>
      <c r="B2950" s="61"/>
      <c r="C2950" s="61"/>
      <c r="D2950" s="61"/>
      <c r="E2950" s="215"/>
      <c r="F2950" s="61"/>
      <c r="G2950" s="61"/>
      <c r="H2950" s="215"/>
    </row>
    <row r="2951" spans="1:8" ht="15.75">
      <c r="A2951" s="61"/>
      <c r="B2951" s="61"/>
      <c r="C2951" s="61"/>
      <c r="D2951" s="61"/>
      <c r="E2951" s="215"/>
      <c r="F2951" s="61"/>
      <c r="G2951" s="61"/>
      <c r="H2951" s="215"/>
    </row>
    <row r="2952" spans="1:8" ht="15.75">
      <c r="A2952" s="61"/>
      <c r="B2952" s="61"/>
      <c r="C2952" s="61"/>
      <c r="D2952" s="61"/>
      <c r="E2952" s="215"/>
      <c r="F2952" s="61"/>
      <c r="G2952" s="61"/>
      <c r="H2952" s="215"/>
    </row>
    <row r="2953" spans="1:8" ht="15.75">
      <c r="A2953" s="61"/>
      <c r="B2953" s="61"/>
      <c r="C2953" s="61"/>
      <c r="D2953" s="61"/>
      <c r="E2953" s="215"/>
      <c r="F2953" s="61"/>
      <c r="G2953" s="61"/>
      <c r="H2953" s="215"/>
    </row>
    <row r="2954" spans="1:8" ht="15.75">
      <c r="A2954" s="61"/>
      <c r="B2954" s="61"/>
      <c r="C2954" s="61"/>
      <c r="D2954" s="61"/>
      <c r="E2954" s="215"/>
      <c r="F2954" s="61"/>
      <c r="G2954" s="61"/>
      <c r="H2954" s="215"/>
    </row>
    <row r="2955" spans="1:8" ht="15.75">
      <c r="A2955" s="61"/>
      <c r="B2955" s="61"/>
      <c r="C2955" s="61"/>
      <c r="D2955" s="61"/>
      <c r="E2955" s="215"/>
      <c r="F2955" s="61"/>
      <c r="G2955" s="61"/>
      <c r="H2955" s="215"/>
    </row>
    <row r="2956" spans="1:8" ht="15.75">
      <c r="A2956" s="61"/>
      <c r="B2956" s="61"/>
      <c r="C2956" s="61"/>
      <c r="D2956" s="61"/>
      <c r="E2956" s="215"/>
      <c r="F2956" s="61"/>
      <c r="G2956" s="61"/>
      <c r="H2956" s="215"/>
    </row>
    <row r="2957" spans="1:8" ht="15.75">
      <c r="A2957" s="61"/>
      <c r="B2957" s="61"/>
      <c r="C2957" s="61"/>
      <c r="D2957" s="61"/>
      <c r="E2957" s="215"/>
      <c r="F2957" s="61"/>
      <c r="G2957" s="61"/>
      <c r="H2957" s="215"/>
    </row>
    <row r="2958" spans="1:8" ht="15.75">
      <c r="A2958" s="61"/>
      <c r="B2958" s="61"/>
      <c r="C2958" s="61"/>
      <c r="D2958" s="61"/>
      <c r="E2958" s="215"/>
      <c r="F2958" s="61"/>
      <c r="G2958" s="61"/>
      <c r="H2958" s="215"/>
    </row>
    <row r="2959" spans="1:8" ht="15.75">
      <c r="A2959" s="61"/>
      <c r="B2959" s="61"/>
      <c r="C2959" s="61"/>
      <c r="D2959" s="61"/>
      <c r="E2959" s="215"/>
      <c r="F2959" s="61"/>
      <c r="G2959" s="61"/>
      <c r="H2959" s="215"/>
    </row>
    <row r="2960" spans="1:8" ht="15.75">
      <c r="A2960" s="61"/>
      <c r="B2960" s="61"/>
      <c r="C2960" s="61"/>
      <c r="D2960" s="61"/>
      <c r="E2960" s="215"/>
      <c r="F2960" s="61"/>
      <c r="G2960" s="61"/>
      <c r="H2960" s="215"/>
    </row>
    <row r="2961" spans="1:8" ht="15.75">
      <c r="A2961" s="61"/>
      <c r="B2961" s="61"/>
      <c r="C2961" s="61"/>
      <c r="D2961" s="61"/>
      <c r="E2961" s="215"/>
      <c r="F2961" s="61"/>
      <c r="G2961" s="61"/>
      <c r="H2961" s="215"/>
    </row>
    <row r="2962" spans="1:8" ht="15.75">
      <c r="A2962" s="61"/>
      <c r="B2962" s="61"/>
      <c r="C2962" s="61"/>
      <c r="D2962" s="61"/>
      <c r="E2962" s="215"/>
      <c r="F2962" s="61"/>
      <c r="G2962" s="61"/>
      <c r="H2962" s="215"/>
    </row>
    <row r="2963" spans="1:8" ht="15.75">
      <c r="A2963" s="61"/>
      <c r="B2963" s="61"/>
      <c r="C2963" s="61"/>
      <c r="D2963" s="61"/>
      <c r="E2963" s="215"/>
      <c r="F2963" s="61"/>
      <c r="G2963" s="61"/>
      <c r="H2963" s="215"/>
    </row>
    <row r="2964" spans="1:8" ht="15.75">
      <c r="A2964" s="61"/>
      <c r="B2964" s="61"/>
      <c r="C2964" s="61"/>
      <c r="D2964" s="61"/>
      <c r="E2964" s="215"/>
      <c r="F2964" s="61"/>
      <c r="G2964" s="61"/>
      <c r="H2964" s="215"/>
    </row>
    <row r="2965" spans="1:8" ht="15.75">
      <c r="A2965" s="61"/>
      <c r="B2965" s="61"/>
      <c r="C2965" s="61"/>
      <c r="D2965" s="61"/>
      <c r="E2965" s="215"/>
      <c r="F2965" s="61"/>
      <c r="G2965" s="61"/>
      <c r="H2965" s="215"/>
    </row>
    <row r="2966" spans="1:8" ht="15.75">
      <c r="A2966" s="61"/>
      <c r="B2966" s="61"/>
      <c r="C2966" s="61"/>
      <c r="D2966" s="61"/>
      <c r="E2966" s="215"/>
      <c r="F2966" s="61"/>
      <c r="G2966" s="61"/>
      <c r="H2966" s="215"/>
    </row>
    <row r="2967" spans="1:8" ht="15.75">
      <c r="A2967" s="61"/>
      <c r="B2967" s="61"/>
      <c r="C2967" s="61"/>
      <c r="D2967" s="61"/>
      <c r="E2967" s="215"/>
      <c r="F2967" s="61"/>
      <c r="G2967" s="61"/>
      <c r="H2967" s="215"/>
    </row>
    <row r="2968" spans="1:8" ht="15.75">
      <c r="A2968" s="61"/>
      <c r="B2968" s="61"/>
      <c r="C2968" s="61"/>
      <c r="D2968" s="61"/>
      <c r="E2968" s="215"/>
      <c r="F2968" s="61"/>
      <c r="G2968" s="61"/>
      <c r="H2968" s="215"/>
    </row>
    <row r="2969" spans="1:8" ht="15.75">
      <c r="A2969" s="61"/>
      <c r="B2969" s="61"/>
      <c r="C2969" s="61"/>
      <c r="D2969" s="61"/>
      <c r="E2969" s="215"/>
      <c r="F2969" s="61"/>
      <c r="G2969" s="61"/>
      <c r="H2969" s="215"/>
    </row>
    <row r="2970" spans="1:8" ht="15.75">
      <c r="A2970" s="61"/>
      <c r="B2970" s="61"/>
      <c r="C2970" s="61"/>
      <c r="D2970" s="61"/>
      <c r="E2970" s="215"/>
      <c r="F2970" s="61"/>
      <c r="G2970" s="61"/>
      <c r="H2970" s="215"/>
    </row>
    <row r="2971" spans="1:8" ht="15.75">
      <c r="A2971" s="61"/>
      <c r="B2971" s="61"/>
      <c r="C2971" s="61"/>
      <c r="D2971" s="61"/>
      <c r="E2971" s="215"/>
      <c r="F2971" s="61"/>
      <c r="G2971" s="61"/>
      <c r="H2971" s="215"/>
    </row>
    <row r="2972" spans="1:8" ht="15.75">
      <c r="A2972" s="61"/>
      <c r="B2972" s="61"/>
      <c r="C2972" s="61"/>
      <c r="D2972" s="61"/>
      <c r="E2972" s="215"/>
      <c r="F2972" s="61"/>
      <c r="G2972" s="61"/>
      <c r="H2972" s="215"/>
    </row>
    <row r="2973" spans="1:8" ht="15.75">
      <c r="A2973" s="61"/>
      <c r="B2973" s="61"/>
      <c r="C2973" s="61"/>
      <c r="D2973" s="61"/>
      <c r="E2973" s="215"/>
      <c r="F2973" s="61"/>
      <c r="G2973" s="61"/>
      <c r="H2973" s="215"/>
    </row>
    <row r="2974" spans="1:8" ht="15.75">
      <c r="A2974" s="61"/>
      <c r="B2974" s="61"/>
      <c r="C2974" s="61"/>
      <c r="D2974" s="61"/>
      <c r="E2974" s="215"/>
      <c r="F2974" s="61"/>
      <c r="G2974" s="61"/>
      <c r="H2974" s="215"/>
    </row>
    <row r="2975" spans="1:8" ht="15.75">
      <c r="A2975" s="61"/>
      <c r="B2975" s="61"/>
      <c r="C2975" s="61"/>
      <c r="D2975" s="61"/>
      <c r="E2975" s="215"/>
      <c r="F2975" s="61"/>
      <c r="G2975" s="61"/>
      <c r="H2975" s="215"/>
    </row>
    <row r="2976" spans="1:8" ht="15.75">
      <c r="A2976" s="61"/>
      <c r="B2976" s="61"/>
      <c r="C2976" s="61"/>
      <c r="D2976" s="61"/>
      <c r="E2976" s="215"/>
      <c r="F2976" s="61"/>
      <c r="G2976" s="61"/>
      <c r="H2976" s="215"/>
    </row>
    <row r="2977" spans="1:8" ht="15.75">
      <c r="A2977" s="61"/>
      <c r="B2977" s="61"/>
      <c r="C2977" s="61"/>
      <c r="D2977" s="61"/>
      <c r="E2977" s="215"/>
      <c r="F2977" s="61"/>
      <c r="G2977" s="61"/>
      <c r="H2977" s="215"/>
    </row>
    <row r="2978" spans="1:8" ht="15.75">
      <c r="A2978" s="61"/>
      <c r="B2978" s="61"/>
      <c r="C2978" s="61"/>
      <c r="D2978" s="61"/>
      <c r="E2978" s="215"/>
      <c r="F2978" s="61"/>
      <c r="G2978" s="61"/>
      <c r="H2978" s="215"/>
    </row>
    <row r="2979" spans="1:8" ht="15.75">
      <c r="A2979" s="61"/>
      <c r="B2979" s="61"/>
      <c r="C2979" s="61"/>
      <c r="D2979" s="61"/>
      <c r="E2979" s="215"/>
      <c r="F2979" s="61"/>
      <c r="G2979" s="61"/>
      <c r="H2979" s="215"/>
    </row>
    <row r="2980" spans="1:8" ht="15.75">
      <c r="A2980" s="61"/>
      <c r="B2980" s="61"/>
      <c r="C2980" s="61"/>
      <c r="D2980" s="61"/>
      <c r="E2980" s="215"/>
      <c r="F2980" s="61"/>
      <c r="G2980" s="61"/>
      <c r="H2980" s="215"/>
    </row>
    <row r="2981" spans="1:8" ht="15.75">
      <c r="A2981" s="61"/>
      <c r="B2981" s="61"/>
      <c r="C2981" s="61"/>
      <c r="D2981" s="61"/>
      <c r="E2981" s="215"/>
      <c r="F2981" s="61"/>
      <c r="G2981" s="61"/>
      <c r="H2981" s="215"/>
    </row>
    <row r="2982" spans="1:8" ht="15.75">
      <c r="A2982" s="61"/>
      <c r="B2982" s="61"/>
      <c r="C2982" s="61"/>
      <c r="D2982" s="61"/>
      <c r="E2982" s="215"/>
      <c r="F2982" s="61"/>
      <c r="G2982" s="61"/>
      <c r="H2982" s="215"/>
    </row>
    <row r="2983" spans="1:8" ht="15.75">
      <c r="A2983" s="61"/>
      <c r="B2983" s="61"/>
      <c r="C2983" s="61"/>
      <c r="D2983" s="61"/>
      <c r="E2983" s="215"/>
      <c r="F2983" s="61"/>
      <c r="G2983" s="61"/>
      <c r="H2983" s="215"/>
    </row>
    <row r="2984" spans="1:8" ht="15.75">
      <c r="A2984" s="61"/>
      <c r="B2984" s="61"/>
      <c r="C2984" s="61"/>
      <c r="D2984" s="61"/>
      <c r="E2984" s="215"/>
      <c r="F2984" s="61"/>
      <c r="G2984" s="61"/>
      <c r="H2984" s="215"/>
    </row>
    <row r="2985" spans="1:8" ht="15.75">
      <c r="A2985" s="61"/>
      <c r="B2985" s="61"/>
      <c r="C2985" s="61"/>
      <c r="D2985" s="61"/>
      <c r="E2985" s="215"/>
      <c r="F2985" s="61"/>
      <c r="G2985" s="61"/>
      <c r="H2985" s="215"/>
    </row>
    <row r="2986" spans="1:8" ht="15.75">
      <c r="A2986" s="61"/>
      <c r="B2986" s="61"/>
      <c r="C2986" s="61"/>
      <c r="D2986" s="61"/>
      <c r="E2986" s="215"/>
      <c r="F2986" s="61"/>
      <c r="G2986" s="61"/>
      <c r="H2986" s="215"/>
    </row>
    <row r="2987" spans="1:8" ht="15.75">
      <c r="A2987" s="61"/>
      <c r="B2987" s="61"/>
      <c r="C2987" s="61"/>
      <c r="D2987" s="61"/>
      <c r="E2987" s="215"/>
      <c r="F2987" s="61"/>
      <c r="G2987" s="61"/>
      <c r="H2987" s="215"/>
    </row>
    <row r="2988" spans="1:8" ht="15.75">
      <c r="A2988" s="61"/>
      <c r="B2988" s="61"/>
      <c r="C2988" s="61"/>
      <c r="D2988" s="61"/>
      <c r="E2988" s="215"/>
      <c r="F2988" s="61"/>
      <c r="G2988" s="61"/>
      <c r="H2988" s="215"/>
    </row>
    <row r="2989" spans="1:8" ht="15.75">
      <c r="A2989" s="61"/>
      <c r="B2989" s="61"/>
      <c r="C2989" s="61"/>
      <c r="D2989" s="61"/>
      <c r="E2989" s="215"/>
      <c r="F2989" s="61"/>
      <c r="G2989" s="61"/>
      <c r="H2989" s="215"/>
    </row>
    <row r="2990" spans="1:8" ht="15.75">
      <c r="A2990" s="61"/>
      <c r="B2990" s="61"/>
      <c r="C2990" s="61"/>
      <c r="D2990" s="61"/>
      <c r="E2990" s="215"/>
      <c r="F2990" s="61"/>
      <c r="G2990" s="61"/>
      <c r="H2990" s="215"/>
    </row>
    <row r="2991" spans="1:8" ht="15.75">
      <c r="A2991" s="61"/>
      <c r="B2991" s="61"/>
      <c r="C2991" s="61"/>
      <c r="D2991" s="61"/>
      <c r="E2991" s="215"/>
      <c r="F2991" s="61"/>
      <c r="G2991" s="61"/>
      <c r="H2991" s="215"/>
    </row>
    <row r="2992" spans="1:8" ht="15.75">
      <c r="A2992" s="61"/>
      <c r="B2992" s="61"/>
      <c r="C2992" s="61"/>
      <c r="D2992" s="61"/>
      <c r="E2992" s="215"/>
      <c r="F2992" s="61"/>
      <c r="G2992" s="61"/>
      <c r="H2992" s="215"/>
    </row>
    <row r="2993" spans="1:8" ht="15.75">
      <c r="A2993" s="61"/>
      <c r="B2993" s="61"/>
      <c r="C2993" s="61"/>
      <c r="D2993" s="61"/>
      <c r="E2993" s="215"/>
      <c r="F2993" s="61"/>
      <c r="G2993" s="61"/>
      <c r="H2993" s="215"/>
    </row>
    <row r="2994" spans="1:8" ht="15.75">
      <c r="A2994" s="61"/>
      <c r="B2994" s="61"/>
      <c r="C2994" s="61"/>
      <c r="D2994" s="61"/>
      <c r="E2994" s="215"/>
      <c r="F2994" s="61"/>
      <c r="G2994" s="61"/>
      <c r="H2994" s="215"/>
    </row>
    <row r="2995" spans="1:8" ht="15.75">
      <c r="A2995" s="61"/>
      <c r="B2995" s="61"/>
      <c r="C2995" s="61"/>
      <c r="D2995" s="61"/>
      <c r="E2995" s="215"/>
      <c r="F2995" s="61"/>
      <c r="G2995" s="61"/>
      <c r="H2995" s="215"/>
    </row>
    <row r="2996" spans="1:8" ht="15.75">
      <c r="A2996" s="61"/>
      <c r="B2996" s="61"/>
      <c r="C2996" s="61"/>
      <c r="D2996" s="61"/>
      <c r="E2996" s="215"/>
      <c r="F2996" s="61"/>
      <c r="G2996" s="61"/>
      <c r="H2996" s="215"/>
    </row>
    <row r="2997" spans="1:8" ht="15.75">
      <c r="A2997" s="61"/>
      <c r="B2997" s="61"/>
      <c r="C2997" s="61"/>
      <c r="D2997" s="61"/>
      <c r="E2997" s="215"/>
      <c r="F2997" s="61"/>
      <c r="G2997" s="61"/>
      <c r="H2997" s="215"/>
    </row>
    <row r="2998" spans="1:8" ht="15.75">
      <c r="A2998" s="61"/>
      <c r="B2998" s="61"/>
      <c r="C2998" s="61"/>
      <c r="D2998" s="61"/>
      <c r="E2998" s="215"/>
      <c r="F2998" s="61"/>
      <c r="G2998" s="61"/>
      <c r="H2998" s="215"/>
    </row>
    <row r="2999" spans="1:8" ht="15.75">
      <c r="A2999" s="61"/>
      <c r="B2999" s="61"/>
      <c r="C2999" s="61"/>
      <c r="D2999" s="61"/>
      <c r="E2999" s="215"/>
      <c r="F2999" s="61"/>
      <c r="G2999" s="61"/>
      <c r="H2999" s="215"/>
    </row>
    <row r="3000" spans="1:8" ht="15.75">
      <c r="A3000" s="61"/>
      <c r="B3000" s="61"/>
      <c r="C3000" s="61"/>
      <c r="D3000" s="61"/>
      <c r="E3000" s="215"/>
      <c r="F3000" s="61"/>
      <c r="G3000" s="61"/>
      <c r="H3000" s="215"/>
    </row>
    <row r="3001" spans="1:8" ht="15.75">
      <c r="A3001" s="61"/>
      <c r="B3001" s="61"/>
      <c r="C3001" s="61"/>
      <c r="D3001" s="61"/>
      <c r="E3001" s="215"/>
      <c r="F3001" s="61"/>
      <c r="G3001" s="61"/>
      <c r="H3001" s="215"/>
    </row>
    <row r="3002" spans="1:8" ht="15.75">
      <c r="A3002" s="61"/>
      <c r="B3002" s="61"/>
      <c r="C3002" s="61"/>
      <c r="D3002" s="61"/>
      <c r="E3002" s="215"/>
      <c r="F3002" s="61"/>
      <c r="G3002" s="61"/>
      <c r="H3002" s="215"/>
    </row>
    <row r="3003" spans="1:8" ht="15.75">
      <c r="A3003" s="61"/>
      <c r="B3003" s="61"/>
      <c r="C3003" s="61"/>
      <c r="D3003" s="61"/>
      <c r="E3003" s="215"/>
      <c r="F3003" s="61"/>
      <c r="G3003" s="61"/>
      <c r="H3003" s="215"/>
    </row>
    <row r="3004" spans="1:8" ht="15.75">
      <c r="A3004" s="61"/>
      <c r="B3004" s="61"/>
      <c r="C3004" s="61"/>
      <c r="D3004" s="61"/>
      <c r="E3004" s="215"/>
      <c r="F3004" s="61"/>
      <c r="G3004" s="61"/>
      <c r="H3004" s="215"/>
    </row>
    <row r="3005" spans="1:8" ht="15.75">
      <c r="A3005" s="61"/>
      <c r="B3005" s="61"/>
      <c r="C3005" s="61"/>
      <c r="D3005" s="61"/>
      <c r="E3005" s="215"/>
      <c r="F3005" s="61"/>
      <c r="G3005" s="61"/>
      <c r="H3005" s="215"/>
    </row>
    <row r="3006" spans="1:8" ht="15.75">
      <c r="A3006" s="61"/>
      <c r="B3006" s="61"/>
      <c r="C3006" s="61"/>
      <c r="D3006" s="61"/>
      <c r="E3006" s="215"/>
      <c r="F3006" s="61"/>
      <c r="G3006" s="61"/>
      <c r="H3006" s="215"/>
    </row>
    <row r="3007" spans="1:8" ht="15.75">
      <c r="A3007" s="61"/>
      <c r="B3007" s="61"/>
      <c r="C3007" s="61"/>
      <c r="D3007" s="61"/>
      <c r="E3007" s="215"/>
      <c r="F3007" s="61"/>
      <c r="G3007" s="61"/>
      <c r="H3007" s="215"/>
    </row>
    <row r="3008" spans="1:8" ht="15.75">
      <c r="A3008" s="61"/>
      <c r="B3008" s="61"/>
      <c r="C3008" s="61"/>
      <c r="D3008" s="61"/>
      <c r="E3008" s="215"/>
      <c r="F3008" s="61"/>
      <c r="G3008" s="61"/>
      <c r="H3008" s="215"/>
    </row>
    <row r="3009" spans="1:8" ht="15.75">
      <c r="A3009" s="61"/>
      <c r="B3009" s="61"/>
      <c r="C3009" s="61"/>
      <c r="D3009" s="61"/>
      <c r="E3009" s="215"/>
      <c r="F3009" s="61"/>
      <c r="G3009" s="61"/>
      <c r="H3009" s="215"/>
    </row>
    <row r="3010" spans="1:8" ht="15.75">
      <c r="A3010" s="61"/>
      <c r="B3010" s="61"/>
      <c r="C3010" s="61"/>
      <c r="D3010" s="61"/>
      <c r="E3010" s="215"/>
      <c r="F3010" s="61"/>
      <c r="G3010" s="61"/>
      <c r="H3010" s="215"/>
    </row>
    <row r="3011" spans="1:8" ht="15.75">
      <c r="A3011" s="61"/>
      <c r="B3011" s="61"/>
      <c r="C3011" s="61"/>
      <c r="D3011" s="61"/>
      <c r="E3011" s="215"/>
      <c r="F3011" s="61"/>
      <c r="G3011" s="61"/>
      <c r="H3011" s="215"/>
    </row>
    <row r="3012" spans="1:8" ht="15.75">
      <c r="A3012" s="61"/>
      <c r="B3012" s="61"/>
      <c r="C3012" s="61"/>
      <c r="D3012" s="61"/>
      <c r="E3012" s="215"/>
      <c r="F3012" s="61"/>
      <c r="G3012" s="61"/>
      <c r="H3012" s="215"/>
    </row>
    <row r="3013" spans="1:8" ht="15.75">
      <c r="A3013" s="61"/>
      <c r="B3013" s="61"/>
      <c r="C3013" s="61"/>
      <c r="D3013" s="61"/>
      <c r="E3013" s="215"/>
      <c r="F3013" s="61"/>
      <c r="G3013" s="61"/>
      <c r="H3013" s="215"/>
    </row>
    <row r="3014" spans="1:8" ht="15.75">
      <c r="A3014" s="61"/>
      <c r="B3014" s="61"/>
      <c r="C3014" s="61"/>
      <c r="D3014" s="61"/>
      <c r="E3014" s="215"/>
      <c r="F3014" s="61"/>
      <c r="G3014" s="61"/>
      <c r="H3014" s="215"/>
    </row>
    <row r="3015" spans="1:8" ht="15.75">
      <c r="A3015" s="61"/>
      <c r="B3015" s="61"/>
      <c r="C3015" s="61"/>
      <c r="D3015" s="61"/>
      <c r="E3015" s="215"/>
      <c r="F3015" s="61"/>
      <c r="G3015" s="61"/>
      <c r="H3015" s="215"/>
    </row>
    <row r="3016" spans="1:8" ht="15.75">
      <c r="A3016" s="61"/>
      <c r="B3016" s="61"/>
      <c r="C3016" s="61"/>
      <c r="D3016" s="61"/>
      <c r="E3016" s="215"/>
      <c r="F3016" s="61"/>
      <c r="G3016" s="61"/>
      <c r="H3016" s="215"/>
    </row>
    <row r="3017" spans="1:8" ht="15.75">
      <c r="A3017" s="61"/>
      <c r="B3017" s="61"/>
      <c r="C3017" s="61"/>
      <c r="D3017" s="61"/>
      <c r="E3017" s="215"/>
      <c r="F3017" s="61"/>
      <c r="G3017" s="61"/>
      <c r="H3017" s="215"/>
    </row>
    <row r="3018" spans="1:8" ht="15.75">
      <c r="A3018" s="61"/>
      <c r="B3018" s="61"/>
      <c r="C3018" s="61"/>
      <c r="D3018" s="61"/>
      <c r="E3018" s="215"/>
      <c r="F3018" s="61"/>
      <c r="G3018" s="61"/>
      <c r="H3018" s="215"/>
    </row>
    <row r="3019" spans="1:8" ht="15.75">
      <c r="A3019" s="61"/>
      <c r="B3019" s="61"/>
      <c r="C3019" s="61"/>
      <c r="D3019" s="61"/>
      <c r="E3019" s="215"/>
      <c r="F3019" s="61"/>
      <c r="G3019" s="61"/>
      <c r="H3019" s="215"/>
    </row>
    <row r="3020" spans="1:8" ht="15.75">
      <c r="A3020" s="61"/>
      <c r="B3020" s="61"/>
      <c r="C3020" s="61"/>
      <c r="D3020" s="61"/>
      <c r="E3020" s="215"/>
      <c r="F3020" s="61"/>
      <c r="G3020" s="61"/>
      <c r="H3020" s="215"/>
    </row>
    <row r="3021" spans="1:8" ht="15.75">
      <c r="A3021" s="61"/>
      <c r="B3021" s="61"/>
      <c r="C3021" s="61"/>
      <c r="D3021" s="61"/>
      <c r="E3021" s="215"/>
      <c r="F3021" s="61"/>
      <c r="G3021" s="61"/>
      <c r="H3021" s="215"/>
    </row>
    <row r="3022" spans="1:8" ht="15.75">
      <c r="A3022" s="61"/>
      <c r="B3022" s="61"/>
      <c r="C3022" s="61"/>
      <c r="D3022" s="61"/>
      <c r="E3022" s="215"/>
      <c r="F3022" s="61"/>
      <c r="G3022" s="61"/>
      <c r="H3022" s="215"/>
    </row>
    <row r="3023" spans="1:8" ht="15.75">
      <c r="A3023" s="61"/>
      <c r="B3023" s="61"/>
      <c r="C3023" s="61"/>
      <c r="D3023" s="61"/>
      <c r="E3023" s="215"/>
      <c r="F3023" s="61"/>
      <c r="G3023" s="61"/>
      <c r="H3023" s="215"/>
    </row>
    <row r="3024" spans="1:8" ht="15.75">
      <c r="A3024" s="61"/>
      <c r="B3024" s="61"/>
      <c r="C3024" s="61"/>
      <c r="D3024" s="61"/>
      <c r="E3024" s="215"/>
      <c r="F3024" s="61"/>
      <c r="G3024" s="61"/>
      <c r="H3024" s="215"/>
    </row>
    <row r="3025" spans="1:8" ht="15.75">
      <c r="A3025" s="61"/>
      <c r="B3025" s="61"/>
      <c r="C3025" s="61"/>
      <c r="D3025" s="61"/>
      <c r="E3025" s="215"/>
      <c r="F3025" s="61"/>
      <c r="G3025" s="61"/>
      <c r="H3025" s="215"/>
    </row>
    <row r="3026" spans="1:8" ht="15.75">
      <c r="A3026" s="61"/>
      <c r="B3026" s="61"/>
      <c r="C3026" s="61"/>
      <c r="D3026" s="61"/>
      <c r="E3026" s="215"/>
      <c r="F3026" s="61"/>
      <c r="G3026" s="61"/>
      <c r="H3026" s="215"/>
    </row>
    <row r="3027" spans="1:8" ht="15.75">
      <c r="A3027" s="61"/>
      <c r="B3027" s="61"/>
      <c r="C3027" s="61"/>
      <c r="D3027" s="61"/>
      <c r="E3027" s="215"/>
      <c r="F3027" s="61"/>
      <c r="G3027" s="61"/>
      <c r="H3027" s="215"/>
    </row>
    <row r="3028" spans="1:8" ht="15.75">
      <c r="A3028" s="61"/>
      <c r="B3028" s="61"/>
      <c r="C3028" s="61"/>
      <c r="D3028" s="61"/>
      <c r="E3028" s="215"/>
      <c r="F3028" s="61"/>
      <c r="G3028" s="61"/>
      <c r="H3028" s="215"/>
    </row>
    <row r="3029" spans="1:8" ht="15.75">
      <c r="A3029" s="61"/>
      <c r="B3029" s="61"/>
      <c r="C3029" s="61"/>
      <c r="D3029" s="61"/>
      <c r="E3029" s="215"/>
      <c r="F3029" s="61"/>
      <c r="G3029" s="61"/>
      <c r="H3029" s="215"/>
    </row>
    <row r="3030" spans="1:8" ht="15.75">
      <c r="A3030" s="61"/>
      <c r="B3030" s="61"/>
      <c r="C3030" s="61"/>
      <c r="D3030" s="61"/>
      <c r="E3030" s="215"/>
      <c r="F3030" s="61"/>
      <c r="G3030" s="61"/>
      <c r="H3030" s="215"/>
    </row>
    <row r="3031" spans="1:8" ht="15.75">
      <c r="A3031" s="61"/>
      <c r="B3031" s="61"/>
      <c r="C3031" s="61"/>
      <c r="D3031" s="61"/>
      <c r="E3031" s="215"/>
      <c r="F3031" s="61"/>
      <c r="G3031" s="61"/>
      <c r="H3031" s="215"/>
    </row>
    <row r="3032" spans="1:8" ht="15.75">
      <c r="A3032" s="61"/>
      <c r="B3032" s="61"/>
      <c r="C3032" s="61"/>
      <c r="D3032" s="61"/>
      <c r="E3032" s="215"/>
      <c r="F3032" s="61"/>
      <c r="G3032" s="61"/>
      <c r="H3032" s="215"/>
    </row>
    <row r="3033" spans="1:8" ht="15.75">
      <c r="A3033" s="61"/>
      <c r="B3033" s="61"/>
      <c r="C3033" s="61"/>
      <c r="D3033" s="61"/>
      <c r="E3033" s="215"/>
      <c r="F3033" s="61"/>
      <c r="G3033" s="61"/>
      <c r="H3033" s="215"/>
    </row>
    <row r="3034" spans="1:8" ht="15.75">
      <c r="A3034" s="61"/>
      <c r="B3034" s="61"/>
      <c r="C3034" s="61"/>
      <c r="D3034" s="61"/>
      <c r="E3034" s="215"/>
      <c r="F3034" s="61"/>
      <c r="G3034" s="61"/>
      <c r="H3034" s="215"/>
    </row>
    <row r="3035" spans="1:8" ht="15.75">
      <c r="A3035" s="61"/>
      <c r="B3035" s="61"/>
      <c r="C3035" s="61"/>
      <c r="D3035" s="61"/>
      <c r="E3035" s="215"/>
      <c r="F3035" s="61"/>
      <c r="G3035" s="61"/>
      <c r="H3035" s="215"/>
    </row>
    <row r="3036" spans="1:8" ht="15.75">
      <c r="A3036" s="61"/>
      <c r="B3036" s="61"/>
      <c r="C3036" s="61"/>
      <c r="D3036" s="61"/>
      <c r="E3036" s="215"/>
      <c r="F3036" s="61"/>
      <c r="G3036" s="61"/>
      <c r="H3036" s="215"/>
    </row>
    <row r="3037" spans="1:8" ht="15.75">
      <c r="A3037" s="61"/>
      <c r="B3037" s="61"/>
      <c r="C3037" s="61"/>
      <c r="D3037" s="61"/>
      <c r="E3037" s="215"/>
      <c r="F3037" s="61"/>
      <c r="G3037" s="61"/>
      <c r="H3037" s="215"/>
    </row>
    <row r="3038" spans="1:8" ht="15.75">
      <c r="A3038" s="61"/>
      <c r="B3038" s="61"/>
      <c r="C3038" s="61"/>
      <c r="D3038" s="61"/>
      <c r="E3038" s="215"/>
      <c r="F3038" s="61"/>
      <c r="G3038" s="61"/>
      <c r="H3038" s="215"/>
    </row>
    <row r="3039" spans="1:8" ht="15.75">
      <c r="A3039" s="61"/>
      <c r="B3039" s="61"/>
      <c r="C3039" s="61"/>
      <c r="D3039" s="61"/>
      <c r="E3039" s="215"/>
      <c r="F3039" s="61"/>
      <c r="G3039" s="61"/>
      <c r="H3039" s="215"/>
    </row>
    <row r="3040" spans="1:8" ht="15.75">
      <c r="A3040" s="61"/>
      <c r="B3040" s="61"/>
      <c r="C3040" s="61"/>
      <c r="D3040" s="61"/>
      <c r="E3040" s="215"/>
      <c r="F3040" s="61"/>
      <c r="G3040" s="61"/>
      <c r="H3040" s="215"/>
    </row>
    <row r="3041" spans="1:8" ht="15.75">
      <c r="A3041" s="61"/>
      <c r="B3041" s="61"/>
      <c r="C3041" s="61"/>
      <c r="D3041" s="61"/>
      <c r="E3041" s="215"/>
      <c r="F3041" s="61"/>
      <c r="G3041" s="61"/>
      <c r="H3041" s="215"/>
    </row>
    <row r="3042" spans="1:8" ht="15.75">
      <c r="A3042" s="61"/>
      <c r="B3042" s="61"/>
      <c r="C3042" s="61"/>
      <c r="D3042" s="61"/>
      <c r="E3042" s="215"/>
      <c r="F3042" s="61"/>
      <c r="G3042" s="61"/>
      <c r="H3042" s="215"/>
    </row>
    <row r="3043" spans="1:8" ht="15.75">
      <c r="A3043" s="61"/>
      <c r="B3043" s="61"/>
      <c r="C3043" s="61"/>
      <c r="D3043" s="61"/>
      <c r="E3043" s="215"/>
      <c r="F3043" s="61"/>
      <c r="G3043" s="61"/>
      <c r="H3043" s="215"/>
    </row>
    <row r="3044" spans="1:8" ht="15.75">
      <c r="A3044" s="61"/>
      <c r="B3044" s="61"/>
      <c r="C3044" s="61"/>
      <c r="D3044" s="61"/>
      <c r="E3044" s="215"/>
      <c r="F3044" s="61"/>
      <c r="G3044" s="61"/>
      <c r="H3044" s="215"/>
    </row>
    <row r="3045" spans="1:8" ht="15.75">
      <c r="A3045" s="61"/>
      <c r="B3045" s="61"/>
      <c r="C3045" s="61"/>
      <c r="D3045" s="61"/>
      <c r="E3045" s="215"/>
      <c r="F3045" s="61"/>
      <c r="G3045" s="61"/>
      <c r="H3045" s="215"/>
    </row>
    <row r="3046" spans="1:8" ht="15.75">
      <c r="A3046" s="61"/>
      <c r="B3046" s="61"/>
      <c r="C3046" s="61"/>
      <c r="D3046" s="61"/>
      <c r="E3046" s="215"/>
      <c r="F3046" s="61"/>
      <c r="G3046" s="61"/>
      <c r="H3046" s="215"/>
    </row>
    <row r="3047" spans="1:8" ht="15.75">
      <c r="A3047" s="61"/>
      <c r="B3047" s="61"/>
      <c r="C3047" s="61"/>
      <c r="D3047" s="61"/>
      <c r="E3047" s="215"/>
      <c r="F3047" s="61"/>
      <c r="G3047" s="61"/>
      <c r="H3047" s="215"/>
    </row>
    <row r="3048" spans="1:8" ht="15.75">
      <c r="A3048" s="61"/>
      <c r="B3048" s="61"/>
      <c r="C3048" s="61"/>
      <c r="D3048" s="61"/>
      <c r="E3048" s="215"/>
      <c r="F3048" s="61"/>
      <c r="G3048" s="61"/>
      <c r="H3048" s="215"/>
    </row>
    <row r="3049" spans="1:8" ht="15.75">
      <c r="A3049" s="61"/>
      <c r="B3049" s="61"/>
      <c r="C3049" s="61"/>
      <c r="D3049" s="61"/>
      <c r="E3049" s="215"/>
      <c r="F3049" s="61"/>
      <c r="G3049" s="61"/>
      <c r="H3049" s="215"/>
    </row>
    <row r="3050" spans="1:8" ht="15.75">
      <c r="A3050" s="61"/>
      <c r="B3050" s="61"/>
      <c r="C3050" s="61"/>
      <c r="D3050" s="61"/>
      <c r="E3050" s="215"/>
      <c r="F3050" s="61"/>
      <c r="G3050" s="61"/>
      <c r="H3050" s="215"/>
    </row>
    <row r="3051" spans="1:8" ht="15.75">
      <c r="A3051" s="61"/>
      <c r="B3051" s="61"/>
      <c r="C3051" s="61"/>
      <c r="D3051" s="61"/>
      <c r="E3051" s="215"/>
      <c r="F3051" s="61"/>
      <c r="G3051" s="61"/>
      <c r="H3051" s="215"/>
    </row>
    <row r="3052" spans="1:8" ht="15.75">
      <c r="A3052" s="61"/>
      <c r="B3052" s="61"/>
      <c r="C3052" s="61"/>
      <c r="D3052" s="61"/>
      <c r="E3052" s="215"/>
      <c r="F3052" s="61"/>
      <c r="G3052" s="61"/>
      <c r="H3052" s="215"/>
    </row>
    <row r="3053" spans="1:8" ht="15.75">
      <c r="A3053" s="61"/>
      <c r="B3053" s="61"/>
      <c r="C3053" s="61"/>
      <c r="D3053" s="61"/>
      <c r="E3053" s="215"/>
      <c r="F3053" s="61"/>
      <c r="G3053" s="61"/>
      <c r="H3053" s="215"/>
    </row>
    <row r="3054" spans="1:8" ht="15.75">
      <c r="A3054" s="61"/>
      <c r="B3054" s="61"/>
      <c r="C3054" s="61"/>
      <c r="D3054" s="61"/>
      <c r="E3054" s="215"/>
      <c r="F3054" s="61"/>
      <c r="G3054" s="61"/>
      <c r="H3054" s="215"/>
    </row>
    <row r="3055" spans="1:8" ht="15.75">
      <c r="A3055" s="61"/>
      <c r="B3055" s="61"/>
      <c r="C3055" s="61"/>
      <c r="D3055" s="61"/>
      <c r="E3055" s="215"/>
      <c r="F3055" s="61"/>
      <c r="G3055" s="61"/>
      <c r="H3055" s="215"/>
    </row>
    <row r="3056" spans="1:8" ht="15.75">
      <c r="A3056" s="61"/>
      <c r="B3056" s="61"/>
      <c r="C3056" s="61"/>
      <c r="D3056" s="61"/>
      <c r="E3056" s="215"/>
      <c r="F3056" s="61"/>
      <c r="G3056" s="61"/>
      <c r="H3056" s="215"/>
    </row>
    <row r="3057" spans="1:8" ht="15.75">
      <c r="A3057" s="61"/>
      <c r="B3057" s="61"/>
      <c r="C3057" s="61"/>
      <c r="D3057" s="61"/>
      <c r="E3057" s="215"/>
      <c r="F3057" s="61"/>
      <c r="G3057" s="61"/>
      <c r="H3057" s="215"/>
    </row>
    <row r="3058" spans="1:8" ht="15.75">
      <c r="A3058" s="61"/>
      <c r="B3058" s="61"/>
      <c r="C3058" s="61"/>
      <c r="D3058" s="61"/>
      <c r="E3058" s="215"/>
      <c r="F3058" s="61"/>
      <c r="G3058" s="61"/>
      <c r="H3058" s="215"/>
    </row>
    <row r="3059" spans="1:8" ht="15.75">
      <c r="A3059" s="61"/>
      <c r="B3059" s="61"/>
      <c r="C3059" s="61"/>
      <c r="D3059" s="61"/>
      <c r="E3059" s="215"/>
      <c r="F3059" s="61"/>
      <c r="G3059" s="61"/>
      <c r="H3059" s="215"/>
    </row>
    <row r="3060" spans="1:8" ht="15.75">
      <c r="A3060" s="61"/>
      <c r="B3060" s="61"/>
      <c r="C3060" s="61"/>
      <c r="D3060" s="61"/>
      <c r="E3060" s="215"/>
      <c r="F3060" s="61"/>
      <c r="G3060" s="61"/>
      <c r="H3060" s="215"/>
    </row>
    <row r="3061" spans="1:8" ht="15.75">
      <c r="A3061" s="61"/>
      <c r="B3061" s="61"/>
      <c r="C3061" s="61"/>
      <c r="D3061" s="61"/>
      <c r="E3061" s="215"/>
      <c r="F3061" s="61"/>
      <c r="G3061" s="61"/>
      <c r="H3061" s="215"/>
    </row>
    <row r="3062" spans="1:8" ht="15.75">
      <c r="A3062" s="61"/>
      <c r="B3062" s="61"/>
      <c r="C3062" s="61"/>
      <c r="D3062" s="61"/>
      <c r="E3062" s="215"/>
      <c r="F3062" s="61"/>
      <c r="G3062" s="61"/>
      <c r="H3062" s="215"/>
    </row>
    <row r="3063" spans="1:8" ht="15.75">
      <c r="A3063" s="61"/>
      <c r="B3063" s="61"/>
      <c r="C3063" s="61"/>
      <c r="D3063" s="61"/>
      <c r="E3063" s="215"/>
      <c r="F3063" s="61"/>
      <c r="G3063" s="61"/>
      <c r="H3063" s="215"/>
    </row>
    <row r="3064" spans="1:8" ht="15.75">
      <c r="A3064" s="61"/>
      <c r="B3064" s="61"/>
      <c r="C3064" s="61"/>
      <c r="D3064" s="61"/>
      <c r="E3064" s="215"/>
      <c r="F3064" s="61"/>
      <c r="G3064" s="61"/>
      <c r="H3064" s="215"/>
    </row>
    <row r="3065" spans="1:8" ht="15.75">
      <c r="A3065" s="61"/>
      <c r="B3065" s="61"/>
      <c r="C3065" s="61"/>
      <c r="D3065" s="61"/>
      <c r="E3065" s="215"/>
      <c r="F3065" s="61"/>
      <c r="G3065" s="61"/>
      <c r="H3065" s="215"/>
    </row>
    <row r="3066" spans="1:8" ht="15.75">
      <c r="A3066" s="61"/>
      <c r="B3066" s="61"/>
      <c r="C3066" s="61"/>
      <c r="D3066" s="61"/>
      <c r="E3066" s="215"/>
      <c r="F3066" s="61"/>
      <c r="G3066" s="61"/>
      <c r="H3066" s="215"/>
    </row>
    <row r="3067" spans="1:8" ht="15.75">
      <c r="A3067" s="61"/>
      <c r="B3067" s="61"/>
      <c r="C3067" s="61"/>
      <c r="D3067" s="61"/>
      <c r="E3067" s="215"/>
      <c r="F3067" s="61"/>
      <c r="G3067" s="61"/>
      <c r="H3067" s="215"/>
    </row>
    <row r="3068" spans="1:8" ht="15.75">
      <c r="A3068" s="61"/>
      <c r="B3068" s="61"/>
      <c r="C3068" s="61"/>
      <c r="D3068" s="61"/>
      <c r="E3068" s="215"/>
      <c r="F3068" s="61"/>
      <c r="G3068" s="61"/>
      <c r="H3068" s="215"/>
    </row>
    <row r="3069" spans="1:8" ht="15.75">
      <c r="A3069" s="61"/>
      <c r="B3069" s="61"/>
      <c r="C3069" s="61"/>
      <c r="D3069" s="61"/>
      <c r="E3069" s="215"/>
      <c r="F3069" s="61"/>
      <c r="G3069" s="61"/>
      <c r="H3069" s="215"/>
    </row>
    <row r="3070" spans="1:8" ht="15.75">
      <c r="A3070" s="61"/>
      <c r="B3070" s="61"/>
      <c r="C3070" s="61"/>
      <c r="D3070" s="61"/>
      <c r="E3070" s="215"/>
      <c r="F3070" s="61"/>
      <c r="G3070" s="61"/>
      <c r="H3070" s="215"/>
    </row>
    <row r="3071" spans="1:8" ht="15.75">
      <c r="A3071" s="61"/>
      <c r="B3071" s="61"/>
      <c r="C3071" s="61"/>
      <c r="D3071" s="61"/>
      <c r="E3071" s="215"/>
      <c r="F3071" s="61"/>
      <c r="G3071" s="61"/>
      <c r="H3071" s="215"/>
    </row>
    <row r="3072" spans="1:8" ht="15.75">
      <c r="A3072" s="61"/>
      <c r="B3072" s="61"/>
      <c r="C3072" s="61"/>
      <c r="D3072" s="61"/>
      <c r="E3072" s="215"/>
      <c r="F3072" s="61"/>
      <c r="G3072" s="61"/>
      <c r="H3072" s="215"/>
    </row>
    <row r="3073" spans="1:8" ht="15.75">
      <c r="A3073" s="61"/>
      <c r="B3073" s="61"/>
      <c r="C3073" s="61"/>
      <c r="D3073" s="61"/>
      <c r="E3073" s="215"/>
      <c r="F3073" s="61"/>
      <c r="G3073" s="61"/>
      <c r="H3073" s="215"/>
    </row>
    <row r="3074" spans="1:8" ht="15.75">
      <c r="A3074" s="61"/>
      <c r="B3074" s="61"/>
      <c r="C3074" s="61"/>
      <c r="D3074" s="61"/>
      <c r="E3074" s="215"/>
      <c r="F3074" s="61"/>
      <c r="G3074" s="61"/>
      <c r="H3074" s="215"/>
    </row>
    <row r="3075" spans="1:8" ht="15.75">
      <c r="A3075" s="61"/>
      <c r="B3075" s="61"/>
      <c r="C3075" s="61"/>
      <c r="D3075" s="61"/>
      <c r="E3075" s="215"/>
      <c r="F3075" s="61"/>
      <c r="G3075" s="61"/>
      <c r="H3075" s="215"/>
    </row>
    <row r="3076" spans="1:8" ht="15.75">
      <c r="A3076" s="61"/>
      <c r="B3076" s="61"/>
      <c r="C3076" s="61"/>
      <c r="D3076" s="61"/>
      <c r="E3076" s="215"/>
      <c r="F3076" s="61"/>
      <c r="G3076" s="61"/>
      <c r="H3076" s="215"/>
    </row>
    <row r="3077" spans="1:8" ht="15.75">
      <c r="A3077" s="61"/>
      <c r="B3077" s="61"/>
      <c r="C3077" s="61"/>
      <c r="D3077" s="61"/>
      <c r="E3077" s="215"/>
      <c r="F3077" s="61"/>
      <c r="G3077" s="61"/>
      <c r="H3077" s="215"/>
    </row>
    <row r="3078" spans="1:8" ht="15.75">
      <c r="A3078" s="61"/>
      <c r="B3078" s="61"/>
      <c r="C3078" s="61"/>
      <c r="D3078" s="61"/>
      <c r="E3078" s="215"/>
      <c r="F3078" s="61"/>
      <c r="G3078" s="61"/>
      <c r="H3078" s="215"/>
    </row>
    <row r="3079" spans="1:8" ht="15.75">
      <c r="A3079" s="61"/>
      <c r="B3079" s="61"/>
      <c r="C3079" s="61"/>
      <c r="D3079" s="61"/>
      <c r="E3079" s="215"/>
      <c r="F3079" s="61"/>
      <c r="G3079" s="61"/>
      <c r="H3079" s="215"/>
    </row>
    <row r="3080" spans="1:8" ht="15.75">
      <c r="A3080" s="61"/>
      <c r="B3080" s="61"/>
      <c r="C3080" s="61"/>
      <c r="D3080" s="61"/>
      <c r="E3080" s="215"/>
      <c r="F3080" s="61"/>
      <c r="G3080" s="61"/>
      <c r="H3080" s="215"/>
    </row>
    <row r="3081" spans="1:8" ht="15.75">
      <c r="A3081" s="61"/>
      <c r="B3081" s="61"/>
      <c r="C3081" s="61"/>
      <c r="D3081" s="61"/>
      <c r="E3081" s="215"/>
      <c r="F3081" s="61"/>
      <c r="G3081" s="61"/>
      <c r="H3081" s="215"/>
    </row>
    <row r="3082" spans="1:8" ht="15.75">
      <c r="A3082" s="61"/>
      <c r="B3082" s="61"/>
      <c r="C3082" s="61"/>
      <c r="D3082" s="61"/>
      <c r="E3082" s="215"/>
      <c r="F3082" s="61"/>
      <c r="G3082" s="61"/>
      <c r="H3082" s="215"/>
    </row>
    <row r="3083" spans="1:8" ht="15.75">
      <c r="A3083" s="61"/>
      <c r="B3083" s="61"/>
      <c r="C3083" s="61"/>
      <c r="D3083" s="61"/>
      <c r="E3083" s="215"/>
      <c r="F3083" s="61"/>
      <c r="G3083" s="61"/>
      <c r="H3083" s="215"/>
    </row>
    <row r="3084" spans="1:8" ht="15.75">
      <c r="A3084" s="61"/>
      <c r="B3084" s="61"/>
      <c r="C3084" s="61"/>
      <c r="D3084" s="61"/>
      <c r="E3084" s="215"/>
      <c r="F3084" s="61"/>
      <c r="G3084" s="61"/>
      <c r="H3084" s="215"/>
    </row>
    <row r="3085" spans="1:8" ht="15.75">
      <c r="A3085" s="61"/>
      <c r="B3085" s="61"/>
      <c r="C3085" s="61"/>
      <c r="D3085" s="61"/>
      <c r="E3085" s="215"/>
      <c r="F3085" s="61"/>
      <c r="G3085" s="61"/>
      <c r="H3085" s="215"/>
    </row>
    <row r="3086" spans="1:8" ht="15.75">
      <c r="A3086" s="61"/>
      <c r="B3086" s="61"/>
      <c r="C3086" s="61"/>
      <c r="D3086" s="61"/>
      <c r="E3086" s="215"/>
      <c r="F3086" s="61"/>
      <c r="G3086" s="61"/>
      <c r="H3086" s="215"/>
    </row>
    <row r="3087" spans="1:8" ht="15.75">
      <c r="A3087" s="61"/>
      <c r="B3087" s="61"/>
      <c r="C3087" s="61"/>
      <c r="D3087" s="61"/>
      <c r="E3087" s="215"/>
      <c r="F3087" s="61"/>
      <c r="G3087" s="61"/>
      <c r="H3087" s="215"/>
    </row>
    <row r="3088" spans="1:8" ht="15.75">
      <c r="A3088" s="61"/>
      <c r="B3088" s="61"/>
      <c r="C3088" s="61"/>
      <c r="D3088" s="61"/>
      <c r="E3088" s="215"/>
      <c r="F3088" s="61"/>
      <c r="G3088" s="61"/>
      <c r="H3088" s="215"/>
    </row>
    <row r="3089" spans="1:8" ht="15.75">
      <c r="A3089" s="61"/>
      <c r="B3089" s="61"/>
      <c r="C3089" s="61"/>
      <c r="D3089" s="61"/>
      <c r="E3089" s="215"/>
      <c r="F3089" s="61"/>
      <c r="G3089" s="61"/>
      <c r="H3089" s="215"/>
    </row>
    <row r="3090" spans="1:8" ht="15.75">
      <c r="A3090" s="61"/>
      <c r="B3090" s="61"/>
      <c r="C3090" s="61"/>
      <c r="D3090" s="61"/>
      <c r="E3090" s="215"/>
      <c r="F3090" s="61"/>
      <c r="G3090" s="61"/>
      <c r="H3090" s="215"/>
    </row>
    <row r="3091" spans="1:8" ht="15.75">
      <c r="A3091" s="61"/>
      <c r="B3091" s="61"/>
      <c r="C3091" s="61"/>
      <c r="D3091" s="61"/>
      <c r="E3091" s="215"/>
      <c r="F3091" s="61"/>
      <c r="G3091" s="61"/>
      <c r="H3091" s="215"/>
    </row>
    <row r="3092" spans="1:8" ht="15.75">
      <c r="A3092" s="61"/>
      <c r="B3092" s="61"/>
      <c r="C3092" s="61"/>
      <c r="D3092" s="61"/>
      <c r="E3092" s="215"/>
      <c r="F3092" s="61"/>
      <c r="G3092" s="61"/>
      <c r="H3092" s="215"/>
    </row>
    <row r="3093" spans="1:8" ht="15.75">
      <c r="A3093" s="61"/>
      <c r="B3093" s="61"/>
      <c r="C3093" s="61"/>
      <c r="D3093" s="61"/>
      <c r="E3093" s="215"/>
      <c r="F3093" s="61"/>
      <c r="G3093" s="61"/>
      <c r="H3093" s="215"/>
    </row>
    <row r="3094" spans="1:8" ht="15.75">
      <c r="A3094" s="61"/>
      <c r="B3094" s="61"/>
      <c r="C3094" s="61"/>
      <c r="D3094" s="61"/>
      <c r="E3094" s="215"/>
      <c r="F3094" s="61"/>
      <c r="G3094" s="61"/>
      <c r="H3094" s="215"/>
    </row>
    <row r="3095" spans="1:8" ht="15.75">
      <c r="A3095" s="61"/>
      <c r="B3095" s="61"/>
      <c r="C3095" s="61"/>
      <c r="D3095" s="61"/>
      <c r="E3095" s="215"/>
      <c r="F3095" s="61"/>
      <c r="G3095" s="61"/>
      <c r="H3095" s="215"/>
    </row>
    <row r="3096" spans="1:8" ht="15.75">
      <c r="A3096" s="61"/>
      <c r="B3096" s="61"/>
      <c r="C3096" s="61"/>
      <c r="D3096" s="61"/>
      <c r="E3096" s="215"/>
      <c r="F3096" s="61"/>
      <c r="G3096" s="61"/>
      <c r="H3096" s="215"/>
    </row>
    <row r="3097" spans="1:8" ht="15.75">
      <c r="A3097" s="61"/>
      <c r="B3097" s="61"/>
      <c r="C3097" s="61"/>
      <c r="D3097" s="61"/>
      <c r="E3097" s="215"/>
      <c r="F3097" s="61"/>
      <c r="G3097" s="61"/>
      <c r="H3097" s="215"/>
    </row>
    <row r="3098" spans="1:8" ht="15.75">
      <c r="A3098" s="61"/>
      <c r="B3098" s="61"/>
      <c r="C3098" s="61"/>
      <c r="D3098" s="61"/>
      <c r="E3098" s="215"/>
      <c r="F3098" s="61"/>
      <c r="G3098" s="61"/>
      <c r="H3098" s="215"/>
    </row>
    <row r="3099" spans="1:8" ht="15.75">
      <c r="A3099" s="61"/>
      <c r="B3099" s="61"/>
      <c r="C3099" s="61"/>
      <c r="D3099" s="61"/>
      <c r="E3099" s="215"/>
      <c r="F3099" s="61"/>
      <c r="G3099" s="61"/>
      <c r="H3099" s="215"/>
    </row>
    <row r="3100" spans="1:8" ht="15.75">
      <c r="A3100" s="61"/>
      <c r="B3100" s="61"/>
      <c r="C3100" s="61"/>
      <c r="D3100" s="61"/>
      <c r="E3100" s="215"/>
      <c r="F3100" s="61"/>
      <c r="G3100" s="61"/>
      <c r="H3100" s="215"/>
    </row>
    <row r="3101" spans="1:8" ht="15.75">
      <c r="A3101" s="61"/>
      <c r="B3101" s="61"/>
      <c r="C3101" s="61"/>
      <c r="D3101" s="61"/>
      <c r="E3101" s="215"/>
      <c r="F3101" s="61"/>
      <c r="G3101" s="61"/>
      <c r="H3101" s="215"/>
    </row>
    <row r="3102" spans="1:8" ht="15.75">
      <c r="A3102" s="61"/>
      <c r="B3102" s="61"/>
      <c r="C3102" s="61"/>
      <c r="D3102" s="61"/>
      <c r="E3102" s="215"/>
      <c r="F3102" s="61"/>
      <c r="G3102" s="61"/>
      <c r="H3102" s="215"/>
    </row>
    <row r="3103" spans="1:8" ht="15.75">
      <c r="A3103" s="61"/>
      <c r="B3103" s="61"/>
      <c r="C3103" s="61"/>
      <c r="D3103" s="61"/>
      <c r="E3103" s="215"/>
      <c r="F3103" s="61"/>
      <c r="G3103" s="61"/>
      <c r="H3103" s="215"/>
    </row>
    <row r="3104" spans="1:8" ht="15.75">
      <c r="A3104" s="61"/>
      <c r="B3104" s="61"/>
      <c r="C3104" s="61"/>
      <c r="D3104" s="61"/>
      <c r="E3104" s="215"/>
      <c r="F3104" s="61"/>
      <c r="G3104" s="61"/>
      <c r="H3104" s="215"/>
    </row>
    <row r="3105" spans="1:8" ht="15.75">
      <c r="A3105" s="61"/>
      <c r="B3105" s="61"/>
      <c r="C3105" s="61"/>
      <c r="D3105" s="61"/>
      <c r="E3105" s="215"/>
      <c r="F3105" s="61"/>
      <c r="G3105" s="61"/>
      <c r="H3105" s="215"/>
    </row>
    <row r="3106" spans="1:8" ht="15.75">
      <c r="A3106" s="61"/>
      <c r="B3106" s="61"/>
      <c r="C3106" s="61"/>
      <c r="D3106" s="61"/>
      <c r="E3106" s="215"/>
      <c r="F3106" s="61"/>
      <c r="G3106" s="61"/>
      <c r="H3106" s="215"/>
    </row>
    <row r="3107" spans="1:8" ht="15.75">
      <c r="A3107" s="61"/>
      <c r="B3107" s="61"/>
      <c r="C3107" s="61"/>
      <c r="D3107" s="61"/>
      <c r="E3107" s="215"/>
      <c r="F3107" s="61"/>
      <c r="G3107" s="61"/>
      <c r="H3107" s="215"/>
    </row>
    <row r="3108" spans="1:8" ht="15.75">
      <c r="A3108" s="61"/>
      <c r="B3108" s="61"/>
      <c r="C3108" s="61"/>
      <c r="D3108" s="61"/>
      <c r="E3108" s="215"/>
      <c r="F3108" s="61"/>
      <c r="G3108" s="61"/>
      <c r="H3108" s="215"/>
    </row>
    <row r="3109" spans="1:8" ht="15.75">
      <c r="A3109" s="61"/>
      <c r="B3109" s="61"/>
      <c r="C3109" s="61"/>
      <c r="D3109" s="61"/>
      <c r="E3109" s="215"/>
      <c r="F3109" s="61"/>
      <c r="G3109" s="61"/>
      <c r="H3109" s="215"/>
    </row>
    <row r="3110" spans="1:8" ht="15.75">
      <c r="A3110" s="61"/>
      <c r="B3110" s="61"/>
      <c r="C3110" s="61"/>
      <c r="D3110" s="61"/>
      <c r="E3110" s="215"/>
      <c r="F3110" s="61"/>
      <c r="G3110" s="61"/>
      <c r="H3110" s="215"/>
    </row>
    <row r="3111" spans="1:8" ht="15.75">
      <c r="A3111" s="61"/>
      <c r="B3111" s="61"/>
      <c r="C3111" s="61"/>
      <c r="D3111" s="61"/>
      <c r="E3111" s="215"/>
      <c r="F3111" s="61"/>
      <c r="G3111" s="61"/>
      <c r="H3111" s="215"/>
    </row>
    <row r="3112" spans="1:8" ht="15.75">
      <c r="A3112" s="61"/>
      <c r="B3112" s="61"/>
      <c r="C3112" s="61"/>
      <c r="D3112" s="61"/>
      <c r="E3112" s="215"/>
      <c r="F3112" s="61"/>
      <c r="G3112" s="61"/>
      <c r="H3112" s="215"/>
    </row>
    <row r="3113" spans="1:8" ht="15.75">
      <c r="A3113" s="61"/>
      <c r="B3113" s="61"/>
      <c r="C3113" s="61"/>
      <c r="D3113" s="61"/>
      <c r="E3113" s="215"/>
      <c r="F3113" s="61"/>
      <c r="G3113" s="61"/>
      <c r="H3113" s="215"/>
    </row>
    <row r="3114" spans="1:8" ht="15.75">
      <c r="A3114" s="61"/>
      <c r="B3114" s="61"/>
      <c r="C3114" s="61"/>
      <c r="D3114" s="61"/>
      <c r="E3114" s="215"/>
      <c r="F3114" s="61"/>
      <c r="G3114" s="61"/>
      <c r="H3114" s="215"/>
    </row>
    <row r="3115" spans="1:8" ht="15.75">
      <c r="A3115" s="61"/>
      <c r="B3115" s="61"/>
      <c r="C3115" s="61"/>
      <c r="D3115" s="61"/>
      <c r="E3115" s="215"/>
      <c r="F3115" s="61"/>
      <c r="G3115" s="61"/>
      <c r="H3115" s="215"/>
    </row>
    <row r="3116" spans="1:8" ht="15.75">
      <c r="A3116" s="61"/>
      <c r="B3116" s="61"/>
      <c r="C3116" s="61"/>
      <c r="D3116" s="61"/>
      <c r="E3116" s="215"/>
      <c r="F3116" s="61"/>
      <c r="G3116" s="61"/>
      <c r="H3116" s="215"/>
    </row>
    <row r="3117" spans="1:8" ht="15.75">
      <c r="A3117" s="61"/>
      <c r="B3117" s="61"/>
      <c r="C3117" s="61"/>
      <c r="D3117" s="61"/>
      <c r="E3117" s="215"/>
      <c r="F3117" s="61"/>
      <c r="G3117" s="61"/>
      <c r="H3117" s="215"/>
    </row>
    <row r="3118" spans="1:8" ht="15.75">
      <c r="A3118" s="61"/>
      <c r="B3118" s="61"/>
      <c r="C3118" s="61"/>
      <c r="D3118" s="61"/>
      <c r="E3118" s="215"/>
      <c r="F3118" s="61"/>
      <c r="G3118" s="61"/>
      <c r="H3118" s="215"/>
    </row>
    <row r="3119" spans="1:8" ht="15.75">
      <c r="A3119" s="61"/>
      <c r="B3119" s="61"/>
      <c r="C3119" s="61"/>
      <c r="D3119" s="61"/>
      <c r="E3119" s="215"/>
      <c r="F3119" s="61"/>
      <c r="G3119" s="61"/>
      <c r="H3119" s="215"/>
    </row>
    <row r="3120" spans="1:8" ht="15.75">
      <c r="A3120" s="61"/>
      <c r="B3120" s="61"/>
      <c r="C3120" s="61"/>
      <c r="D3120" s="61"/>
      <c r="E3120" s="215"/>
      <c r="F3120" s="61"/>
      <c r="G3120" s="61"/>
      <c r="H3120" s="215"/>
    </row>
    <row r="3121" spans="1:8" ht="15.75">
      <c r="A3121" s="61"/>
      <c r="B3121" s="61"/>
      <c r="C3121" s="61"/>
      <c r="D3121" s="61"/>
      <c r="E3121" s="215"/>
      <c r="F3121" s="61"/>
      <c r="G3121" s="61"/>
      <c r="H3121" s="215"/>
    </row>
    <row r="3122" spans="1:8" ht="15.75">
      <c r="A3122" s="61"/>
      <c r="B3122" s="61"/>
      <c r="C3122" s="61"/>
      <c r="D3122" s="61"/>
      <c r="E3122" s="215"/>
      <c r="F3122" s="61"/>
      <c r="G3122" s="61"/>
      <c r="H3122" s="215"/>
    </row>
    <row r="3123" spans="1:8" ht="15.75">
      <c r="A3123" s="61"/>
      <c r="B3123" s="61"/>
      <c r="C3123" s="61"/>
      <c r="D3123" s="61"/>
      <c r="E3123" s="215"/>
      <c r="F3123" s="61"/>
      <c r="G3123" s="61"/>
      <c r="H3123" s="215"/>
    </row>
    <row r="3124" spans="1:8" ht="15.75">
      <c r="A3124" s="61"/>
      <c r="B3124" s="61"/>
      <c r="C3124" s="61"/>
      <c r="D3124" s="61"/>
      <c r="E3124" s="215"/>
      <c r="F3124" s="61"/>
      <c r="G3124" s="61"/>
      <c r="H3124" s="215"/>
    </row>
    <row r="3125" spans="1:8" ht="15.75">
      <c r="A3125" s="61"/>
      <c r="B3125" s="61"/>
      <c r="C3125" s="61"/>
      <c r="D3125" s="61"/>
      <c r="E3125" s="215"/>
      <c r="F3125" s="61"/>
      <c r="G3125" s="61"/>
      <c r="H3125" s="215"/>
    </row>
    <row r="3126" spans="1:8" ht="15.75">
      <c r="A3126" s="61"/>
      <c r="B3126" s="61"/>
      <c r="C3126" s="61"/>
      <c r="D3126" s="61"/>
      <c r="E3126" s="215"/>
      <c r="F3126" s="61"/>
      <c r="G3126" s="61"/>
      <c r="H3126" s="215"/>
    </row>
    <row r="3127" spans="1:8" ht="15.75">
      <c r="A3127" s="61"/>
      <c r="B3127" s="61"/>
      <c r="C3127" s="61"/>
      <c r="D3127" s="61"/>
      <c r="E3127" s="215"/>
      <c r="F3127" s="61"/>
      <c r="G3127" s="61"/>
      <c r="H3127" s="215"/>
    </row>
    <row r="3128" spans="1:8" ht="15.75">
      <c r="A3128" s="61"/>
      <c r="B3128" s="61"/>
      <c r="C3128" s="61"/>
      <c r="D3128" s="61"/>
      <c r="E3128" s="215"/>
      <c r="F3128" s="61"/>
      <c r="G3128" s="61"/>
      <c r="H3128" s="215"/>
    </row>
    <row r="3129" spans="1:8" ht="15.75">
      <c r="A3129" s="61"/>
      <c r="B3129" s="61"/>
      <c r="C3129" s="61"/>
      <c r="D3129" s="61"/>
      <c r="E3129" s="215"/>
      <c r="F3129" s="61"/>
      <c r="G3129" s="61"/>
      <c r="H3129" s="215"/>
    </row>
    <row r="3130" spans="1:8" ht="15.75">
      <c r="A3130" s="61"/>
      <c r="B3130" s="61"/>
      <c r="C3130" s="61"/>
      <c r="D3130" s="61"/>
      <c r="E3130" s="215"/>
      <c r="F3130" s="61"/>
      <c r="G3130" s="61"/>
      <c r="H3130" s="215"/>
    </row>
    <row r="3131" spans="1:8" ht="15.75">
      <c r="A3131" s="61"/>
      <c r="B3131" s="61"/>
      <c r="C3131" s="61"/>
      <c r="D3131" s="61"/>
      <c r="E3131" s="215"/>
      <c r="F3131" s="61"/>
      <c r="G3131" s="61"/>
      <c r="H3131" s="215"/>
    </row>
    <row r="3132" spans="1:8" ht="15.75">
      <c r="A3132" s="61"/>
      <c r="B3132" s="61"/>
      <c r="C3132" s="61"/>
      <c r="D3132" s="61"/>
      <c r="E3132" s="215"/>
      <c r="F3132" s="61"/>
      <c r="G3132" s="61"/>
      <c r="H3132" s="215"/>
    </row>
    <row r="3133" spans="1:8" ht="15.75">
      <c r="A3133" s="61"/>
      <c r="B3133" s="61"/>
      <c r="C3133" s="61"/>
      <c r="D3133" s="61"/>
      <c r="E3133" s="215"/>
      <c r="F3133" s="61"/>
      <c r="G3133" s="61"/>
      <c r="H3133" s="215"/>
    </row>
    <row r="3134" spans="1:8" ht="15.75">
      <c r="A3134" s="61"/>
      <c r="B3134" s="61"/>
      <c r="C3134" s="61"/>
      <c r="D3134" s="61"/>
      <c r="E3134" s="215"/>
      <c r="F3134" s="61"/>
      <c r="G3134" s="61"/>
      <c r="H3134" s="215"/>
    </row>
    <row r="3135" spans="1:8" ht="15.75">
      <c r="A3135" s="61"/>
      <c r="B3135" s="61"/>
      <c r="C3135" s="61"/>
      <c r="D3135" s="61"/>
      <c r="E3135" s="215"/>
      <c r="F3135" s="61"/>
      <c r="G3135" s="61"/>
      <c r="H3135" s="215"/>
    </row>
    <row r="3136" spans="1:8" ht="15.75">
      <c r="A3136" s="61"/>
      <c r="B3136" s="61"/>
      <c r="C3136" s="61"/>
      <c r="D3136" s="61"/>
      <c r="E3136" s="215"/>
      <c r="F3136" s="61"/>
      <c r="G3136" s="61"/>
      <c r="H3136" s="215"/>
    </row>
    <row r="3137" spans="1:8" ht="15.75">
      <c r="A3137" s="61"/>
      <c r="B3137" s="61"/>
      <c r="C3137" s="61"/>
      <c r="D3137" s="61"/>
      <c r="E3137" s="215"/>
      <c r="F3137" s="61"/>
      <c r="G3137" s="61"/>
      <c r="H3137" s="215"/>
    </row>
    <row r="3138" spans="1:8" ht="15.75">
      <c r="A3138" s="61"/>
      <c r="B3138" s="61"/>
      <c r="C3138" s="61"/>
      <c r="D3138" s="61"/>
      <c r="E3138" s="215"/>
      <c r="F3138" s="61"/>
      <c r="G3138" s="61"/>
      <c r="H3138" s="215"/>
    </row>
    <row r="3139" spans="1:8" ht="15.75">
      <c r="A3139" s="61"/>
      <c r="B3139" s="61"/>
      <c r="C3139" s="61"/>
      <c r="D3139" s="61"/>
      <c r="E3139" s="215"/>
      <c r="F3139" s="61"/>
      <c r="G3139" s="61"/>
      <c r="H3139" s="215"/>
    </row>
    <row r="3140" spans="1:8" ht="15.75">
      <c r="A3140" s="61"/>
      <c r="B3140" s="61"/>
      <c r="C3140" s="61"/>
      <c r="D3140" s="61"/>
      <c r="E3140" s="215"/>
      <c r="F3140" s="61"/>
      <c r="G3140" s="61"/>
      <c r="H3140" s="215"/>
    </row>
    <row r="3141" spans="1:8" ht="15.75">
      <c r="A3141" s="61"/>
      <c r="B3141" s="61"/>
      <c r="C3141" s="61"/>
      <c r="D3141" s="61"/>
      <c r="E3141" s="215"/>
      <c r="F3141" s="61"/>
      <c r="G3141" s="61"/>
      <c r="H3141" s="215"/>
    </row>
    <row r="3142" spans="1:8" ht="15.75">
      <c r="A3142" s="61"/>
      <c r="B3142" s="61"/>
      <c r="C3142" s="61"/>
      <c r="D3142" s="61"/>
      <c r="E3142" s="215"/>
      <c r="F3142" s="61"/>
      <c r="G3142" s="61"/>
      <c r="H3142" s="215"/>
    </row>
    <row r="3143" spans="1:8" ht="15.75">
      <c r="A3143" s="61"/>
      <c r="B3143" s="61"/>
      <c r="C3143" s="61"/>
      <c r="D3143" s="61"/>
      <c r="E3143" s="215"/>
      <c r="F3143" s="61"/>
      <c r="G3143" s="61"/>
      <c r="H3143" s="215"/>
    </row>
    <row r="3144" spans="1:8" ht="15.75">
      <c r="A3144" s="61"/>
      <c r="B3144" s="61"/>
      <c r="C3144" s="61"/>
      <c r="D3144" s="61"/>
      <c r="E3144" s="215"/>
      <c r="F3144" s="61"/>
      <c r="G3144" s="61"/>
      <c r="H3144" s="215"/>
    </row>
    <row r="3145" spans="1:8" ht="15.75">
      <c r="A3145" s="61"/>
      <c r="B3145" s="61"/>
      <c r="C3145" s="61"/>
      <c r="D3145" s="61"/>
      <c r="E3145" s="215"/>
      <c r="F3145" s="61"/>
      <c r="G3145" s="61"/>
      <c r="H3145" s="215"/>
    </row>
    <row r="3146" spans="1:8" ht="15.75">
      <c r="A3146" s="61"/>
      <c r="B3146" s="61"/>
      <c r="C3146" s="61"/>
      <c r="D3146" s="61"/>
      <c r="E3146" s="215"/>
      <c r="F3146" s="61"/>
      <c r="G3146" s="61"/>
      <c r="H3146" s="215"/>
    </row>
    <row r="3147" spans="1:8" ht="15.75">
      <c r="A3147" s="61"/>
      <c r="B3147" s="61"/>
      <c r="C3147" s="61"/>
      <c r="D3147" s="61"/>
      <c r="E3147" s="215"/>
      <c r="F3147" s="61"/>
      <c r="G3147" s="61"/>
      <c r="H3147" s="215"/>
    </row>
    <row r="3148" spans="1:8" ht="15.75">
      <c r="A3148" s="61"/>
      <c r="B3148" s="61"/>
      <c r="C3148" s="61"/>
      <c r="D3148" s="61"/>
      <c r="E3148" s="215"/>
      <c r="F3148" s="61"/>
      <c r="G3148" s="61"/>
      <c r="H3148" s="215"/>
    </row>
    <row r="3149" spans="1:8" ht="15.75">
      <c r="A3149" s="61"/>
      <c r="B3149" s="61"/>
      <c r="C3149" s="61"/>
      <c r="D3149" s="61"/>
      <c r="E3149" s="215"/>
      <c r="F3149" s="61"/>
      <c r="G3149" s="61"/>
      <c r="H3149" s="215"/>
    </row>
    <row r="3150" spans="1:8" ht="15.75">
      <c r="A3150" s="61"/>
      <c r="B3150" s="61"/>
      <c r="C3150" s="61"/>
      <c r="D3150" s="61"/>
      <c r="E3150" s="215"/>
      <c r="F3150" s="61"/>
      <c r="G3150" s="61"/>
      <c r="H3150" s="215"/>
    </row>
    <row r="3151" spans="1:8" ht="15.75">
      <c r="A3151" s="61"/>
      <c r="B3151" s="61"/>
      <c r="C3151" s="61"/>
      <c r="D3151" s="61"/>
      <c r="E3151" s="215"/>
      <c r="F3151" s="61"/>
      <c r="G3151" s="61"/>
      <c r="H3151" s="215"/>
    </row>
    <row r="3152" spans="1:8" ht="15.75">
      <c r="A3152" s="61"/>
      <c r="B3152" s="61"/>
      <c r="C3152" s="61"/>
      <c r="D3152" s="61"/>
      <c r="E3152" s="215"/>
      <c r="F3152" s="61"/>
      <c r="G3152" s="61"/>
      <c r="H3152" s="215"/>
    </row>
    <row r="3153" spans="1:8" ht="15.75">
      <c r="A3153" s="61"/>
      <c r="B3153" s="61"/>
      <c r="C3153" s="61"/>
      <c r="D3153" s="61"/>
      <c r="E3153" s="215"/>
      <c r="F3153" s="61"/>
      <c r="G3153" s="61"/>
      <c r="H3153" s="215"/>
    </row>
    <row r="3154" spans="1:8" ht="15.75">
      <c r="A3154" s="61"/>
      <c r="B3154" s="61"/>
      <c r="C3154" s="61"/>
      <c r="D3154" s="61"/>
      <c r="E3154" s="215"/>
      <c r="F3154" s="61"/>
      <c r="G3154" s="61"/>
      <c r="H3154" s="215"/>
    </row>
    <row r="3155" spans="1:8" ht="15.75">
      <c r="A3155" s="61"/>
      <c r="B3155" s="61"/>
      <c r="C3155" s="61"/>
      <c r="D3155" s="61"/>
      <c r="E3155" s="215"/>
      <c r="F3155" s="61"/>
      <c r="G3155" s="61"/>
      <c r="H3155" s="215"/>
    </row>
    <row r="3156" spans="1:8" ht="15.75">
      <c r="A3156" s="61"/>
      <c r="B3156" s="61"/>
      <c r="C3156" s="61"/>
      <c r="D3156" s="61"/>
      <c r="E3156" s="215"/>
      <c r="F3156" s="61"/>
      <c r="G3156" s="61"/>
      <c r="H3156" s="215"/>
    </row>
  </sheetData>
  <sheetProtection/>
  <mergeCells count="25">
    <mergeCell ref="A140:B140"/>
    <mergeCell ref="A145:E145"/>
    <mergeCell ref="A105:B105"/>
    <mergeCell ref="A114:B114"/>
    <mergeCell ref="A119:B119"/>
    <mergeCell ref="A124:B124"/>
    <mergeCell ref="A131:B131"/>
    <mergeCell ref="A139:B139"/>
    <mergeCell ref="A98:B98"/>
    <mergeCell ref="A23:B23"/>
    <mergeCell ref="A32:B32"/>
    <mergeCell ref="A39:B39"/>
    <mergeCell ref="A43:B43"/>
    <mergeCell ref="A52:B52"/>
    <mergeCell ref="A60:B60"/>
    <mergeCell ref="A67:B67"/>
    <mergeCell ref="A72:B72"/>
    <mergeCell ref="A76:B76"/>
    <mergeCell ref="A1:H3"/>
    <mergeCell ref="A92:B92"/>
    <mergeCell ref="A87:B87"/>
    <mergeCell ref="A5:A6"/>
    <mergeCell ref="B5:B6"/>
    <mergeCell ref="C5:E5"/>
    <mergeCell ref="F5:H5"/>
  </mergeCells>
  <printOptions horizontalCentered="1" verticalCentered="1"/>
  <pageMargins left="0.75" right="0.75" top="0.75" bottom="0.75" header="0.5" footer="0"/>
  <pageSetup horizontalDpi="1200" verticalDpi="1200" orientation="portrait" paperSize="9" scale="91" r:id="rId1"/>
  <rowBreaks count="2" manualBreakCount="2">
    <brk id="51" max="255" man="1"/>
    <brk id="9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57"/>
  <sheetViews>
    <sheetView zoomScaleSheetLayoutView="100" zoomScalePageLayoutView="0" workbookViewId="0" topLeftCell="A1">
      <selection activeCell="N14" sqref="N14"/>
    </sheetView>
  </sheetViews>
  <sheetFormatPr defaultColWidth="9.140625" defaultRowHeight="12.75"/>
  <cols>
    <col min="1" max="1" width="3.421875" style="15" customWidth="1"/>
    <col min="2" max="2" width="15.8515625" style="15" customWidth="1"/>
    <col min="3" max="4" width="8.7109375" style="15" customWidth="1"/>
    <col min="5" max="5" width="5.57421875" style="16" customWidth="1"/>
    <col min="6" max="7" width="8.7109375" style="15" customWidth="1"/>
    <col min="8" max="8" width="8.7109375" style="16" customWidth="1"/>
    <col min="9" max="9" width="0.2890625" style="15" hidden="1" customWidth="1"/>
    <col min="10" max="10" width="7.57421875" style="15" hidden="1" customWidth="1"/>
    <col min="11" max="11" width="5.7109375" style="16" hidden="1" customWidth="1"/>
    <col min="12" max="12" width="6.140625" style="15" customWidth="1"/>
    <col min="13" max="13" width="6.7109375" style="15" customWidth="1"/>
    <col min="14" max="14" width="6.57421875" style="16" customWidth="1"/>
    <col min="15" max="16384" width="9.140625" style="15" customWidth="1"/>
  </cols>
  <sheetData>
    <row r="1" spans="1:14" ht="12.75">
      <c r="A1" s="781" t="s">
        <v>802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N1" s="15"/>
    </row>
    <row r="2" spans="1:14" ht="12.75">
      <c r="A2" s="781"/>
      <c r="B2" s="781"/>
      <c r="C2" s="781"/>
      <c r="D2" s="781"/>
      <c r="E2" s="781"/>
      <c r="F2" s="781"/>
      <c r="G2" s="781"/>
      <c r="H2" s="781"/>
      <c r="I2" s="781"/>
      <c r="J2" s="781"/>
      <c r="K2" s="781"/>
      <c r="N2" s="15"/>
    </row>
    <row r="3" spans="2:8" ht="12.75">
      <c r="B3" s="849" t="s">
        <v>495</v>
      </c>
      <c r="C3" s="849"/>
      <c r="D3" s="849"/>
      <c r="E3" s="849"/>
      <c r="F3" s="849"/>
      <c r="G3" s="849"/>
      <c r="H3" s="849"/>
    </row>
    <row r="4" spans="1:8" ht="12.75" customHeight="1">
      <c r="A4" s="791"/>
      <c r="B4" s="841" t="s">
        <v>178</v>
      </c>
      <c r="C4" s="783" t="s">
        <v>179</v>
      </c>
      <c r="D4" s="783"/>
      <c r="E4" s="783"/>
      <c r="F4" s="783" t="s">
        <v>180</v>
      </c>
      <c r="G4" s="783"/>
      <c r="H4" s="783"/>
    </row>
    <row r="5" spans="1:8" ht="12.75">
      <c r="A5" s="791"/>
      <c r="B5" s="841"/>
      <c r="C5" s="8" t="s">
        <v>69</v>
      </c>
      <c r="D5" s="8" t="s">
        <v>70</v>
      </c>
      <c r="E5" s="8" t="s">
        <v>5</v>
      </c>
      <c r="F5" s="8" t="s">
        <v>69</v>
      </c>
      <c r="G5" s="8" t="s">
        <v>70</v>
      </c>
      <c r="H5" s="8" t="s">
        <v>5</v>
      </c>
    </row>
    <row r="6" spans="1:8" ht="13.5" customHeight="1">
      <c r="A6" s="11">
        <v>1</v>
      </c>
      <c r="B6" s="72" t="s">
        <v>272</v>
      </c>
      <c r="C6" s="1">
        <v>1300</v>
      </c>
      <c r="D6" s="1">
        <v>1224</v>
      </c>
      <c r="E6" s="12">
        <f aca="true" t="shared" si="0" ref="E6:E14">+D6/C6*100</f>
        <v>94.15384615384616</v>
      </c>
      <c r="F6" s="1">
        <v>1350</v>
      </c>
      <c r="G6" s="1">
        <v>1264</v>
      </c>
      <c r="H6" s="183">
        <f>+G6/F6*100</f>
        <v>93.62962962962963</v>
      </c>
    </row>
    <row r="7" spans="1:8" ht="12.75">
      <c r="A7" s="11">
        <v>2</v>
      </c>
      <c r="B7" s="72" t="s">
        <v>427</v>
      </c>
      <c r="C7" s="1">
        <v>225</v>
      </c>
      <c r="D7" s="1">
        <v>210</v>
      </c>
      <c r="E7" s="12">
        <f t="shared" si="0"/>
        <v>93.33333333333333</v>
      </c>
      <c r="F7" s="1">
        <v>262</v>
      </c>
      <c r="G7" s="1">
        <v>255</v>
      </c>
      <c r="H7" s="183">
        <f>+G7/F7*100</f>
        <v>97.32824427480917</v>
      </c>
    </row>
    <row r="8" spans="1:14" ht="12.75">
      <c r="A8" s="11">
        <v>3</v>
      </c>
      <c r="B8" s="72" t="s">
        <v>428</v>
      </c>
      <c r="C8" s="1">
        <v>100</v>
      </c>
      <c r="D8" s="1">
        <v>90</v>
      </c>
      <c r="E8" s="12">
        <f t="shared" si="0"/>
        <v>90</v>
      </c>
      <c r="F8" s="1">
        <v>109</v>
      </c>
      <c r="G8" s="1">
        <v>102</v>
      </c>
      <c r="H8" s="183">
        <f>+G8/F8*100</f>
        <v>93.57798165137615</v>
      </c>
      <c r="K8" s="15"/>
      <c r="N8" s="15"/>
    </row>
    <row r="9" spans="1:14" ht="12.75">
      <c r="A9" s="850" t="s">
        <v>52</v>
      </c>
      <c r="B9" s="807"/>
      <c r="C9" s="216">
        <f>SUM(C6:C8)</f>
        <v>1625</v>
      </c>
      <c r="D9" s="216">
        <f>SUM(D6:D8)</f>
        <v>1524</v>
      </c>
      <c r="E9" s="217">
        <f>+D9/C9*100</f>
        <v>93.78461538461539</v>
      </c>
      <c r="F9" s="216">
        <f>SUM(F6:F8)</f>
        <v>1721</v>
      </c>
      <c r="G9" s="216">
        <f>SUM(G6:G8)</f>
        <v>1621</v>
      </c>
      <c r="H9" s="217">
        <f aca="true" t="shared" si="1" ref="H9:H47">+G9/F9*100</f>
        <v>94.18942475305056</v>
      </c>
      <c r="K9" s="15"/>
      <c r="N9" s="15"/>
    </row>
    <row r="10" spans="1:14" ht="12.75" customHeight="1">
      <c r="A10" s="11">
        <v>4</v>
      </c>
      <c r="B10" s="181" t="s">
        <v>274</v>
      </c>
      <c r="C10" s="1">
        <v>1050</v>
      </c>
      <c r="D10" s="1">
        <v>974</v>
      </c>
      <c r="E10" s="12">
        <f t="shared" si="0"/>
        <v>92.76190476190476</v>
      </c>
      <c r="F10" s="1">
        <v>1170</v>
      </c>
      <c r="G10" s="1">
        <v>1150</v>
      </c>
      <c r="H10" s="183">
        <f t="shared" si="1"/>
        <v>98.29059829059828</v>
      </c>
      <c r="K10" s="15"/>
      <c r="N10" s="15"/>
    </row>
    <row r="11" spans="1:14" ht="12.75" customHeight="1">
      <c r="A11" s="11">
        <v>5</v>
      </c>
      <c r="B11" s="181" t="s">
        <v>275</v>
      </c>
      <c r="C11" s="1">
        <v>140</v>
      </c>
      <c r="D11" s="1">
        <v>139</v>
      </c>
      <c r="E11" s="12">
        <f t="shared" si="0"/>
        <v>99.28571428571429</v>
      </c>
      <c r="F11" s="1">
        <v>135</v>
      </c>
      <c r="G11" s="1">
        <v>135</v>
      </c>
      <c r="H11" s="183">
        <f t="shared" si="1"/>
        <v>100</v>
      </c>
      <c r="K11" s="15"/>
      <c r="N11" s="15"/>
    </row>
    <row r="12" spans="1:14" ht="12.75">
      <c r="A12" s="11">
        <v>6</v>
      </c>
      <c r="B12" s="181" t="s">
        <v>429</v>
      </c>
      <c r="C12" s="1">
        <v>95</v>
      </c>
      <c r="D12" s="1">
        <v>90</v>
      </c>
      <c r="E12" s="12">
        <f t="shared" si="0"/>
        <v>94.73684210526315</v>
      </c>
      <c r="F12" s="1">
        <v>93</v>
      </c>
      <c r="G12" s="1">
        <v>89</v>
      </c>
      <c r="H12" s="183">
        <f t="shared" si="1"/>
        <v>95.6989247311828</v>
      </c>
      <c r="K12" s="15"/>
      <c r="N12" s="15"/>
    </row>
    <row r="13" spans="1:14" ht="12.75">
      <c r="A13" s="11">
        <v>7</v>
      </c>
      <c r="B13" s="181" t="s">
        <v>430</v>
      </c>
      <c r="C13" s="1">
        <v>85</v>
      </c>
      <c r="D13" s="1">
        <v>84</v>
      </c>
      <c r="E13" s="12">
        <f t="shared" si="0"/>
        <v>98.82352941176471</v>
      </c>
      <c r="F13" s="1">
        <v>68</v>
      </c>
      <c r="G13" s="1">
        <v>68</v>
      </c>
      <c r="H13" s="183">
        <f t="shared" si="1"/>
        <v>100</v>
      </c>
      <c r="K13" s="15"/>
      <c r="N13" s="15"/>
    </row>
    <row r="14" spans="1:14" ht="12.75">
      <c r="A14" s="11">
        <v>8</v>
      </c>
      <c r="B14" s="181" t="s">
        <v>431</v>
      </c>
      <c r="C14" s="1">
        <v>197</v>
      </c>
      <c r="D14" s="1">
        <v>197</v>
      </c>
      <c r="E14" s="12">
        <f t="shared" si="0"/>
        <v>100</v>
      </c>
      <c r="F14" s="1">
        <v>219</v>
      </c>
      <c r="G14" s="1">
        <v>219</v>
      </c>
      <c r="H14" s="183">
        <f t="shared" si="1"/>
        <v>100</v>
      </c>
      <c r="K14" s="15"/>
      <c r="N14" s="15"/>
    </row>
    <row r="15" spans="1:14" ht="12.75">
      <c r="A15" s="850" t="s">
        <v>53</v>
      </c>
      <c r="B15" s="807"/>
      <c r="C15" s="216">
        <f>SUM(C10:C14)</f>
        <v>1567</v>
      </c>
      <c r="D15" s="216">
        <f>SUM(D10:D14)</f>
        <v>1484</v>
      </c>
      <c r="E15" s="217">
        <f>+D15/C15*100</f>
        <v>94.70325462667518</v>
      </c>
      <c r="F15" s="216">
        <f>SUM(F10:F14)</f>
        <v>1685</v>
      </c>
      <c r="G15" s="216">
        <f>SUM(G10:G14)</f>
        <v>1661</v>
      </c>
      <c r="H15" s="217">
        <f t="shared" si="1"/>
        <v>98.57566765578635</v>
      </c>
      <c r="K15" s="15"/>
      <c r="N15" s="15"/>
    </row>
    <row r="16" spans="1:14" ht="12.75">
      <c r="A16" s="11">
        <v>9</v>
      </c>
      <c r="B16" s="181" t="s">
        <v>432</v>
      </c>
      <c r="C16" s="503">
        <v>480</v>
      </c>
      <c r="D16" s="508">
        <v>465</v>
      </c>
      <c r="E16" s="10">
        <f aca="true" t="shared" si="2" ref="E16:E55">(D16/C16)*100</f>
        <v>96.875</v>
      </c>
      <c r="F16" s="503">
        <v>522</v>
      </c>
      <c r="G16" s="503">
        <v>518</v>
      </c>
      <c r="H16" s="183">
        <f t="shared" si="1"/>
        <v>99.23371647509579</v>
      </c>
      <c r="K16" s="15"/>
      <c r="N16" s="15"/>
    </row>
    <row r="17" spans="1:14" ht="12.75">
      <c r="A17" s="11">
        <v>10</v>
      </c>
      <c r="B17" s="181" t="s">
        <v>433</v>
      </c>
      <c r="C17" s="503">
        <v>93</v>
      </c>
      <c r="D17" s="503">
        <v>71</v>
      </c>
      <c r="E17" s="10">
        <f t="shared" si="2"/>
        <v>76.34408602150538</v>
      </c>
      <c r="F17" s="503">
        <v>106</v>
      </c>
      <c r="G17" s="503">
        <v>88</v>
      </c>
      <c r="H17" s="183">
        <f t="shared" si="1"/>
        <v>83.01886792452831</v>
      </c>
      <c r="K17" s="15"/>
      <c r="N17" s="15"/>
    </row>
    <row r="18" spans="1:14" ht="12.75">
      <c r="A18" s="11">
        <v>11</v>
      </c>
      <c r="B18" s="181" t="s">
        <v>434</v>
      </c>
      <c r="C18" s="503">
        <v>194</v>
      </c>
      <c r="D18" s="503">
        <v>187</v>
      </c>
      <c r="E18" s="10">
        <f t="shared" si="2"/>
        <v>96.3917525773196</v>
      </c>
      <c r="F18" s="503">
        <v>203</v>
      </c>
      <c r="G18" s="503">
        <v>195</v>
      </c>
      <c r="H18" s="183">
        <f t="shared" si="1"/>
        <v>96.05911330049261</v>
      </c>
      <c r="K18" s="15"/>
      <c r="N18" s="15"/>
    </row>
    <row r="19" spans="1:14" ht="12.75">
      <c r="A19" s="11">
        <v>12</v>
      </c>
      <c r="B19" s="181" t="s">
        <v>435</v>
      </c>
      <c r="C19" s="503">
        <v>179</v>
      </c>
      <c r="D19" s="503">
        <v>170</v>
      </c>
      <c r="E19" s="10">
        <f t="shared" si="2"/>
        <v>94.97206703910615</v>
      </c>
      <c r="F19" s="503">
        <v>240</v>
      </c>
      <c r="G19" s="503">
        <v>237</v>
      </c>
      <c r="H19" s="183">
        <f t="shared" si="1"/>
        <v>98.75</v>
      </c>
      <c r="K19" s="15"/>
      <c r="N19" s="15"/>
    </row>
    <row r="20" spans="1:14" ht="12.75" customHeight="1">
      <c r="A20" s="11">
        <v>13</v>
      </c>
      <c r="B20" s="181" t="s">
        <v>436</v>
      </c>
      <c r="C20" s="503">
        <v>110</v>
      </c>
      <c r="D20" s="503">
        <v>110</v>
      </c>
      <c r="E20" s="10">
        <f t="shared" si="2"/>
        <v>100</v>
      </c>
      <c r="F20" s="503">
        <v>139</v>
      </c>
      <c r="G20" s="503">
        <v>131</v>
      </c>
      <c r="H20" s="183">
        <f t="shared" si="1"/>
        <v>94.24460431654677</v>
      </c>
      <c r="K20" s="15"/>
      <c r="N20" s="15"/>
    </row>
    <row r="21" spans="1:14" ht="12.75">
      <c r="A21" s="11">
        <v>14</v>
      </c>
      <c r="B21" s="181" t="s">
        <v>437</v>
      </c>
      <c r="C21" s="503">
        <v>68</v>
      </c>
      <c r="D21" s="503">
        <v>60</v>
      </c>
      <c r="E21" s="10">
        <f t="shared" si="2"/>
        <v>88.23529411764706</v>
      </c>
      <c r="F21" s="503">
        <v>70</v>
      </c>
      <c r="G21" s="503">
        <v>67</v>
      </c>
      <c r="H21" s="183">
        <f t="shared" si="1"/>
        <v>95.71428571428572</v>
      </c>
      <c r="K21" s="15"/>
      <c r="N21" s="15"/>
    </row>
    <row r="22" spans="1:14" ht="12.75">
      <c r="A22" s="788" t="s">
        <v>54</v>
      </c>
      <c r="B22" s="788"/>
      <c r="C22" s="216">
        <f>SUM(C16:C21)</f>
        <v>1124</v>
      </c>
      <c r="D22" s="216">
        <f>SUM(D16:D21)</f>
        <v>1063</v>
      </c>
      <c r="E22" s="217">
        <f>+D22/C22*100</f>
        <v>94.57295373665481</v>
      </c>
      <c r="F22" s="216">
        <f>SUM(F16:F21)</f>
        <v>1280</v>
      </c>
      <c r="G22" s="216">
        <f>SUM(G16:G21)</f>
        <v>1236</v>
      </c>
      <c r="H22" s="217">
        <f t="shared" si="1"/>
        <v>96.5625</v>
      </c>
      <c r="K22" s="15"/>
      <c r="N22" s="15"/>
    </row>
    <row r="23" spans="1:14" ht="12.75">
      <c r="A23" s="11">
        <v>15</v>
      </c>
      <c r="B23" s="181" t="s">
        <v>438</v>
      </c>
      <c r="C23" s="1">
        <v>158</v>
      </c>
      <c r="D23" s="1">
        <v>158</v>
      </c>
      <c r="E23" s="10">
        <f t="shared" si="2"/>
        <v>100</v>
      </c>
      <c r="F23" s="1">
        <v>183</v>
      </c>
      <c r="G23" s="1">
        <v>183</v>
      </c>
      <c r="H23" s="183">
        <f t="shared" si="1"/>
        <v>100</v>
      </c>
      <c r="K23" s="15"/>
      <c r="N23" s="15"/>
    </row>
    <row r="24" spans="1:14" ht="12.75">
      <c r="A24" s="11">
        <v>16</v>
      </c>
      <c r="B24" s="181" t="s">
        <v>439</v>
      </c>
      <c r="C24" s="1">
        <v>124</v>
      </c>
      <c r="D24" s="1">
        <v>122</v>
      </c>
      <c r="E24" s="10">
        <f t="shared" si="2"/>
        <v>98.38709677419355</v>
      </c>
      <c r="F24" s="1">
        <v>154</v>
      </c>
      <c r="G24" s="1">
        <v>153</v>
      </c>
      <c r="H24" s="183">
        <f t="shared" si="1"/>
        <v>99.35064935064936</v>
      </c>
      <c r="K24" s="15"/>
      <c r="N24" s="15"/>
    </row>
    <row r="25" spans="1:14" ht="12.75">
      <c r="A25" s="11">
        <v>17</v>
      </c>
      <c r="B25" s="181" t="s">
        <v>440</v>
      </c>
      <c r="C25" s="1">
        <v>459</v>
      </c>
      <c r="D25" s="1">
        <v>451</v>
      </c>
      <c r="E25" s="10">
        <f t="shared" si="2"/>
        <v>98.25708061002179</v>
      </c>
      <c r="F25" s="1">
        <v>499</v>
      </c>
      <c r="G25" s="1">
        <v>499</v>
      </c>
      <c r="H25" s="183">
        <f t="shared" si="1"/>
        <v>100</v>
      </c>
      <c r="K25" s="15"/>
      <c r="N25" s="15"/>
    </row>
    <row r="26" spans="1:14" ht="12.75">
      <c r="A26" s="11">
        <v>18</v>
      </c>
      <c r="B26" s="181" t="s">
        <v>305</v>
      </c>
      <c r="C26" s="1">
        <v>226</v>
      </c>
      <c r="D26" s="1">
        <v>226</v>
      </c>
      <c r="E26" s="10">
        <f t="shared" si="2"/>
        <v>100</v>
      </c>
      <c r="F26" s="1">
        <v>249</v>
      </c>
      <c r="G26" s="1">
        <v>249</v>
      </c>
      <c r="H26" s="183">
        <f t="shared" si="1"/>
        <v>100</v>
      </c>
      <c r="K26" s="15"/>
      <c r="N26" s="15"/>
    </row>
    <row r="27" spans="1:14" ht="12.75">
      <c r="A27" s="11">
        <v>19</v>
      </c>
      <c r="B27" s="181" t="s">
        <v>441</v>
      </c>
      <c r="C27" s="1">
        <v>295</v>
      </c>
      <c r="D27" s="124">
        <v>291</v>
      </c>
      <c r="E27" s="10">
        <f t="shared" si="2"/>
        <v>98.64406779661017</v>
      </c>
      <c r="F27" s="1">
        <v>258</v>
      </c>
      <c r="G27" s="1">
        <v>249</v>
      </c>
      <c r="H27" s="183">
        <f t="shared" si="1"/>
        <v>96.51162790697676</v>
      </c>
      <c r="K27" s="15"/>
      <c r="N27" s="15"/>
    </row>
    <row r="28" spans="1:14" ht="12.75">
      <c r="A28" s="11">
        <v>20</v>
      </c>
      <c r="B28" s="181" t="s">
        <v>442</v>
      </c>
      <c r="C28" s="1">
        <v>98</v>
      </c>
      <c r="D28" s="1">
        <v>95</v>
      </c>
      <c r="E28" s="10">
        <f t="shared" si="2"/>
        <v>96.93877551020408</v>
      </c>
      <c r="F28" s="1">
        <v>97</v>
      </c>
      <c r="G28" s="1">
        <v>97</v>
      </c>
      <c r="H28" s="183">
        <f t="shared" si="1"/>
        <v>100</v>
      </c>
      <c r="K28" s="15"/>
      <c r="N28" s="15"/>
    </row>
    <row r="29" spans="1:14" ht="12.75">
      <c r="A29" s="11">
        <v>21</v>
      </c>
      <c r="B29" s="181" t="s">
        <v>283</v>
      </c>
      <c r="C29" s="1">
        <v>1113</v>
      </c>
      <c r="D29" s="1">
        <v>1058</v>
      </c>
      <c r="E29" s="10">
        <f t="shared" si="2"/>
        <v>95.05840071877807</v>
      </c>
      <c r="F29" s="1">
        <v>1133</v>
      </c>
      <c r="G29" s="1">
        <v>1092</v>
      </c>
      <c r="H29" s="183">
        <f t="shared" si="1"/>
        <v>96.38128861429833</v>
      </c>
      <c r="K29" s="15"/>
      <c r="N29" s="15"/>
    </row>
    <row r="30" spans="1:14" ht="12.75">
      <c r="A30" s="11">
        <v>22</v>
      </c>
      <c r="B30" s="181" t="s">
        <v>443</v>
      </c>
      <c r="C30" s="1">
        <v>60</v>
      </c>
      <c r="D30" s="1">
        <v>60</v>
      </c>
      <c r="E30" s="10">
        <f t="shared" si="2"/>
        <v>100</v>
      </c>
      <c r="F30" s="1">
        <v>78</v>
      </c>
      <c r="G30" s="1">
        <v>78</v>
      </c>
      <c r="H30" s="183">
        <f t="shared" si="1"/>
        <v>100</v>
      </c>
      <c r="K30" s="15"/>
      <c r="N30" s="15"/>
    </row>
    <row r="31" spans="1:14" ht="12.75">
      <c r="A31" s="788" t="s">
        <v>55</v>
      </c>
      <c r="B31" s="789"/>
      <c r="C31" s="216">
        <f>SUM(C23:C30)</f>
        <v>2533</v>
      </c>
      <c r="D31" s="216">
        <f>SUM(D23:D30)</f>
        <v>2461</v>
      </c>
      <c r="E31" s="217">
        <f>+D31/C31*100</f>
        <v>97.15752072641138</v>
      </c>
      <c r="F31" s="216">
        <f>SUM(F23:F30)</f>
        <v>2651</v>
      </c>
      <c r="G31" s="216">
        <f>SUM(G23:G30)</f>
        <v>2600</v>
      </c>
      <c r="H31" s="217">
        <f t="shared" si="1"/>
        <v>98.0761976612599</v>
      </c>
      <c r="K31" s="15"/>
      <c r="N31" s="15"/>
    </row>
    <row r="32" spans="1:14" ht="12.75">
      <c r="A32" s="11">
        <v>23</v>
      </c>
      <c r="B32" s="72" t="s">
        <v>278</v>
      </c>
      <c r="C32" s="1">
        <v>620</v>
      </c>
      <c r="D32" s="182">
        <v>594</v>
      </c>
      <c r="E32" s="10">
        <f t="shared" si="2"/>
        <v>95.80645161290322</v>
      </c>
      <c r="F32" s="1">
        <v>700</v>
      </c>
      <c r="G32" s="1">
        <v>679</v>
      </c>
      <c r="H32" s="183">
        <f t="shared" si="1"/>
        <v>97</v>
      </c>
      <c r="N32" s="15"/>
    </row>
    <row r="33" spans="1:14" ht="12.75">
      <c r="A33" s="11">
        <v>24</v>
      </c>
      <c r="B33" s="72" t="s">
        <v>444</v>
      </c>
      <c r="C33" s="1">
        <v>232</v>
      </c>
      <c r="D33" s="1">
        <v>200</v>
      </c>
      <c r="E33" s="10">
        <f t="shared" si="2"/>
        <v>86.20689655172413</v>
      </c>
      <c r="F33" s="1">
        <v>226</v>
      </c>
      <c r="G33" s="1">
        <v>224</v>
      </c>
      <c r="H33" s="183">
        <f t="shared" si="1"/>
        <v>99.11504424778761</v>
      </c>
      <c r="N33" s="15"/>
    </row>
    <row r="34" spans="1:14" ht="12.75">
      <c r="A34" s="11">
        <v>25</v>
      </c>
      <c r="B34" s="72" t="s">
        <v>445</v>
      </c>
      <c r="C34" s="1">
        <v>334</v>
      </c>
      <c r="D34" s="1">
        <v>326</v>
      </c>
      <c r="E34" s="10">
        <f t="shared" si="2"/>
        <v>97.60479041916167</v>
      </c>
      <c r="F34" s="1">
        <v>372</v>
      </c>
      <c r="G34" s="1">
        <v>372</v>
      </c>
      <c r="H34" s="183">
        <f t="shared" si="1"/>
        <v>100</v>
      </c>
      <c r="N34" s="15"/>
    </row>
    <row r="35" spans="1:14" ht="12.75">
      <c r="A35" s="11">
        <v>26</v>
      </c>
      <c r="B35" s="72" t="s">
        <v>446</v>
      </c>
      <c r="C35" s="1">
        <v>196</v>
      </c>
      <c r="D35" s="1">
        <v>194</v>
      </c>
      <c r="E35" s="10">
        <f t="shared" si="2"/>
        <v>98.9795918367347</v>
      </c>
      <c r="F35" s="1">
        <v>239</v>
      </c>
      <c r="G35" s="1">
        <v>235</v>
      </c>
      <c r="H35" s="183">
        <f t="shared" si="1"/>
        <v>98.32635983263597</v>
      </c>
      <c r="N35" s="15"/>
    </row>
    <row r="36" spans="1:8" ht="12.75">
      <c r="A36" s="788" t="s">
        <v>56</v>
      </c>
      <c r="B36" s="788"/>
      <c r="C36" s="216">
        <f>SUM(C32:C35)</f>
        <v>1382</v>
      </c>
      <c r="D36" s="216">
        <f>SUM(D32:D35)</f>
        <v>1314</v>
      </c>
      <c r="E36" s="217">
        <f>+D36/C36*100</f>
        <v>95.07959479015919</v>
      </c>
      <c r="F36" s="216">
        <f>SUM(F32:F35)</f>
        <v>1537</v>
      </c>
      <c r="G36" s="216">
        <f>SUM(G32:G35)</f>
        <v>1510</v>
      </c>
      <c r="H36" s="217">
        <f t="shared" si="1"/>
        <v>98.24333116460637</v>
      </c>
    </row>
    <row r="37" spans="1:8" ht="12.75">
      <c r="A37" s="11">
        <v>27</v>
      </c>
      <c r="B37" s="177" t="s">
        <v>447</v>
      </c>
      <c r="C37" s="32">
        <v>112</v>
      </c>
      <c r="D37" s="32">
        <v>104</v>
      </c>
      <c r="E37" s="10">
        <f t="shared" si="2"/>
        <v>92.85714285714286</v>
      </c>
      <c r="F37" s="32">
        <v>108</v>
      </c>
      <c r="G37" s="32">
        <v>106</v>
      </c>
      <c r="H37" s="183">
        <f t="shared" si="1"/>
        <v>98.14814814814815</v>
      </c>
    </row>
    <row r="38" spans="1:8" ht="12.75" customHeight="1">
      <c r="A38" s="11">
        <v>28</v>
      </c>
      <c r="B38" s="177" t="s">
        <v>448</v>
      </c>
      <c r="C38" s="32">
        <v>439</v>
      </c>
      <c r="D38" s="32">
        <v>420</v>
      </c>
      <c r="E38" s="10">
        <f t="shared" si="2"/>
        <v>95.67198177676538</v>
      </c>
      <c r="F38" s="32">
        <v>564</v>
      </c>
      <c r="G38" s="32">
        <v>551</v>
      </c>
      <c r="H38" s="183">
        <f t="shared" si="1"/>
        <v>97.69503546099291</v>
      </c>
    </row>
    <row r="39" spans="1:8" ht="12.75" customHeight="1">
      <c r="A39" s="11">
        <v>29</v>
      </c>
      <c r="B39" s="177" t="s">
        <v>449</v>
      </c>
      <c r="C39" s="32">
        <v>128</v>
      </c>
      <c r="D39" s="32">
        <v>115</v>
      </c>
      <c r="E39" s="10">
        <f t="shared" si="2"/>
        <v>89.84375</v>
      </c>
      <c r="F39" s="32">
        <v>142</v>
      </c>
      <c r="G39" s="32">
        <v>141</v>
      </c>
      <c r="H39" s="183">
        <f t="shared" si="1"/>
        <v>99.29577464788733</v>
      </c>
    </row>
    <row r="40" spans="1:8" ht="12.75">
      <c r="A40" s="11">
        <v>30</v>
      </c>
      <c r="B40" s="177" t="s">
        <v>450</v>
      </c>
      <c r="C40" s="32">
        <v>347</v>
      </c>
      <c r="D40" s="32">
        <v>335</v>
      </c>
      <c r="E40" s="10">
        <f t="shared" si="2"/>
        <v>96.54178674351584</v>
      </c>
      <c r="F40" s="32">
        <v>371</v>
      </c>
      <c r="G40" s="32">
        <v>362</v>
      </c>
      <c r="H40" s="183">
        <f t="shared" si="1"/>
        <v>97.57412398921834</v>
      </c>
    </row>
    <row r="41" spans="1:8" ht="12.75">
      <c r="A41" s="11">
        <v>31</v>
      </c>
      <c r="B41" s="177" t="s">
        <v>451</v>
      </c>
      <c r="C41" s="32">
        <v>161</v>
      </c>
      <c r="D41" s="32">
        <v>133</v>
      </c>
      <c r="E41" s="10">
        <f t="shared" si="2"/>
        <v>82.6086956521739</v>
      </c>
      <c r="F41" s="32">
        <v>139</v>
      </c>
      <c r="G41" s="32">
        <v>136</v>
      </c>
      <c r="H41" s="183">
        <f t="shared" si="1"/>
        <v>97.84172661870504</v>
      </c>
    </row>
    <row r="42" spans="1:8" ht="12.75">
      <c r="A42" s="11">
        <v>32</v>
      </c>
      <c r="B42" s="177" t="s">
        <v>279</v>
      </c>
      <c r="C42" s="32">
        <v>6122</v>
      </c>
      <c r="D42" s="32">
        <v>3970</v>
      </c>
      <c r="E42" s="10">
        <f t="shared" si="2"/>
        <v>64.84808885984972</v>
      </c>
      <c r="F42" s="32">
        <v>5468</v>
      </c>
      <c r="G42" s="32">
        <v>3629</v>
      </c>
      <c r="H42" s="183">
        <f t="shared" si="1"/>
        <v>66.36795903438187</v>
      </c>
    </row>
    <row r="43" spans="1:8" ht="12.75">
      <c r="A43" s="11">
        <v>33</v>
      </c>
      <c r="B43" s="177" t="s">
        <v>452</v>
      </c>
      <c r="C43" s="32">
        <v>158</v>
      </c>
      <c r="D43" s="32">
        <v>144</v>
      </c>
      <c r="E43" s="10">
        <f t="shared" si="2"/>
        <v>91.13924050632912</v>
      </c>
      <c r="F43" s="32">
        <v>147</v>
      </c>
      <c r="G43" s="32">
        <v>146</v>
      </c>
      <c r="H43" s="183">
        <f t="shared" si="1"/>
        <v>99.31972789115646</v>
      </c>
    </row>
    <row r="44" spans="1:8" ht="12.75">
      <c r="A44" s="11">
        <v>35</v>
      </c>
      <c r="B44" s="177" t="s">
        <v>453</v>
      </c>
      <c r="C44" s="32">
        <v>243</v>
      </c>
      <c r="D44" s="32">
        <v>232</v>
      </c>
      <c r="E44" s="10">
        <f t="shared" si="2"/>
        <v>95.47325102880659</v>
      </c>
      <c r="F44" s="32">
        <v>287</v>
      </c>
      <c r="G44" s="32">
        <v>287</v>
      </c>
      <c r="H44" s="183">
        <f t="shared" si="1"/>
        <v>100</v>
      </c>
    </row>
    <row r="45" spans="1:8" ht="12.75">
      <c r="A45" s="11">
        <v>36</v>
      </c>
      <c r="B45" s="177" t="s">
        <v>284</v>
      </c>
      <c r="C45" s="32">
        <v>124</v>
      </c>
      <c r="D45" s="32">
        <v>113</v>
      </c>
      <c r="E45" s="10">
        <f t="shared" si="2"/>
        <v>91.12903225806451</v>
      </c>
      <c r="F45" s="32">
        <v>136</v>
      </c>
      <c r="G45" s="32">
        <v>136</v>
      </c>
      <c r="H45" s="183">
        <f t="shared" si="1"/>
        <v>100</v>
      </c>
    </row>
    <row r="46" spans="1:8" ht="12.75">
      <c r="A46" s="11">
        <v>37</v>
      </c>
      <c r="B46" s="181" t="s">
        <v>454</v>
      </c>
      <c r="C46" s="32">
        <v>412</v>
      </c>
      <c r="D46" s="32">
        <v>394</v>
      </c>
      <c r="E46" s="10">
        <f t="shared" si="2"/>
        <v>95.63106796116504</v>
      </c>
      <c r="F46" s="32">
        <v>409</v>
      </c>
      <c r="G46" s="32">
        <v>408</v>
      </c>
      <c r="H46" s="183">
        <f t="shared" si="1"/>
        <v>99.75550122249389</v>
      </c>
    </row>
    <row r="47" spans="1:8" ht="12.75">
      <c r="A47" s="11">
        <v>38</v>
      </c>
      <c r="B47" s="181" t="s">
        <v>455</v>
      </c>
      <c r="C47" s="32">
        <v>289</v>
      </c>
      <c r="D47" s="32">
        <v>275</v>
      </c>
      <c r="E47" s="10">
        <f t="shared" si="2"/>
        <v>95.15570934256056</v>
      </c>
      <c r="F47" s="32">
        <v>741</v>
      </c>
      <c r="G47" s="32">
        <v>715</v>
      </c>
      <c r="H47" s="183">
        <f t="shared" si="1"/>
        <v>96.49122807017544</v>
      </c>
    </row>
    <row r="48" spans="1:14" ht="12.75">
      <c r="A48" s="788" t="s">
        <v>57</v>
      </c>
      <c r="B48" s="789"/>
      <c r="C48" s="216">
        <f>SUM(C37:C47)</f>
        <v>8535</v>
      </c>
      <c r="D48" s="216">
        <f>SUM(D37:D47)</f>
        <v>6235</v>
      </c>
      <c r="E48" s="217">
        <f>+D48/C48*100</f>
        <v>73.05213825424721</v>
      </c>
      <c r="F48" s="216">
        <f>SUM(F37:F47)</f>
        <v>8512</v>
      </c>
      <c r="G48" s="216">
        <f>SUM(G37:G47)</f>
        <v>6617</v>
      </c>
      <c r="H48" s="217">
        <f>+G48/F48*100</f>
        <v>77.73731203007519</v>
      </c>
      <c r="N48" s="213"/>
    </row>
    <row r="49" spans="1:8" ht="12.75">
      <c r="A49" s="11">
        <v>39</v>
      </c>
      <c r="B49" s="157" t="s">
        <v>456</v>
      </c>
      <c r="C49" s="1">
        <v>420</v>
      </c>
      <c r="D49" s="1">
        <v>420</v>
      </c>
      <c r="E49" s="10">
        <f t="shared" si="2"/>
        <v>100</v>
      </c>
      <c r="F49" s="1">
        <v>452</v>
      </c>
      <c r="G49" s="1">
        <v>452</v>
      </c>
      <c r="H49" s="183">
        <f aca="true" t="shared" si="3" ref="H49:H55">+G49/F49*100</f>
        <v>100</v>
      </c>
    </row>
    <row r="50" spans="1:8" ht="12.75">
      <c r="A50" s="11">
        <v>40</v>
      </c>
      <c r="B50" s="181" t="s">
        <v>459</v>
      </c>
      <c r="C50" s="1">
        <v>622</v>
      </c>
      <c r="D50" s="1">
        <v>616</v>
      </c>
      <c r="E50" s="10">
        <f t="shared" si="2"/>
        <v>99.03536977491962</v>
      </c>
      <c r="F50" s="1">
        <v>585</v>
      </c>
      <c r="G50" s="1">
        <v>577</v>
      </c>
      <c r="H50" s="183">
        <f t="shared" si="3"/>
        <v>98.63247863247864</v>
      </c>
    </row>
    <row r="51" spans="1:8" ht="12.75">
      <c r="A51" s="11">
        <v>41</v>
      </c>
      <c r="B51" s="72" t="s">
        <v>458</v>
      </c>
      <c r="C51" s="1">
        <v>312</v>
      </c>
      <c r="D51" s="1">
        <v>310</v>
      </c>
      <c r="E51" s="10">
        <f t="shared" si="2"/>
        <v>99.35897435897436</v>
      </c>
      <c r="F51" s="1">
        <v>275</v>
      </c>
      <c r="G51" s="1">
        <v>272</v>
      </c>
      <c r="H51" s="183">
        <f t="shared" si="3"/>
        <v>98.9090909090909</v>
      </c>
    </row>
    <row r="52" spans="1:8" ht="12.75">
      <c r="A52" s="11">
        <v>42</v>
      </c>
      <c r="B52" s="72" t="s">
        <v>457</v>
      </c>
      <c r="C52" s="32">
        <v>70</v>
      </c>
      <c r="D52" s="1">
        <v>54</v>
      </c>
      <c r="E52" s="10">
        <f t="shared" si="2"/>
        <v>77.14285714285715</v>
      </c>
      <c r="F52" s="1">
        <v>84</v>
      </c>
      <c r="G52" s="1">
        <v>81</v>
      </c>
      <c r="H52" s="183">
        <f t="shared" si="3"/>
        <v>96.42857142857143</v>
      </c>
    </row>
    <row r="53" spans="1:8" ht="12.75">
      <c r="A53" s="11">
        <v>43</v>
      </c>
      <c r="B53" s="181" t="s">
        <v>460</v>
      </c>
      <c r="C53" s="32">
        <v>740</v>
      </c>
      <c r="D53" s="1">
        <v>661</v>
      </c>
      <c r="E53" s="10">
        <f t="shared" si="2"/>
        <v>89.32432432432432</v>
      </c>
      <c r="F53" s="1">
        <v>745</v>
      </c>
      <c r="G53" s="1">
        <v>740</v>
      </c>
      <c r="H53" s="183">
        <f t="shared" si="3"/>
        <v>99.32885906040269</v>
      </c>
    </row>
    <row r="54" spans="1:8" ht="12.75" customHeight="1">
      <c r="A54" s="11">
        <v>44</v>
      </c>
      <c r="B54" s="72" t="s">
        <v>306</v>
      </c>
      <c r="C54" s="1">
        <v>437</v>
      </c>
      <c r="D54" s="1">
        <v>435</v>
      </c>
      <c r="E54" s="10">
        <f t="shared" si="2"/>
        <v>99.54233409610984</v>
      </c>
      <c r="F54" s="1">
        <v>389</v>
      </c>
      <c r="G54" s="1">
        <v>386</v>
      </c>
      <c r="H54" s="183">
        <f t="shared" si="3"/>
        <v>99.22879177377892</v>
      </c>
    </row>
    <row r="55" spans="1:8" ht="12.75" customHeight="1">
      <c r="A55" s="11">
        <v>45</v>
      </c>
      <c r="B55" s="72" t="s">
        <v>282</v>
      </c>
      <c r="C55" s="32">
        <v>168</v>
      </c>
      <c r="D55" s="32">
        <v>164</v>
      </c>
      <c r="E55" s="10">
        <f t="shared" si="2"/>
        <v>97.61904761904762</v>
      </c>
      <c r="F55" s="1">
        <v>162</v>
      </c>
      <c r="G55" s="1">
        <v>160</v>
      </c>
      <c r="H55" s="183">
        <f t="shared" si="3"/>
        <v>98.76543209876543</v>
      </c>
    </row>
    <row r="56" spans="1:8" ht="12.75">
      <c r="A56" s="788" t="s">
        <v>461</v>
      </c>
      <c r="B56" s="788"/>
      <c r="C56" s="216">
        <f>SUM(C49:C55)</f>
        <v>2769</v>
      </c>
      <c r="D56" s="216">
        <f>SUM(D49:D55)</f>
        <v>2660</v>
      </c>
      <c r="E56" s="217">
        <f>+D56/C56*100</f>
        <v>96.06356085229325</v>
      </c>
      <c r="F56" s="216">
        <f>SUM(F49:F55)</f>
        <v>2692</v>
      </c>
      <c r="G56" s="216">
        <f>SUM(G49:G55)</f>
        <v>2668</v>
      </c>
      <c r="H56" s="217">
        <f>+G56/F56*100</f>
        <v>99.10846953937593</v>
      </c>
    </row>
    <row r="57" spans="1:8" ht="12.75">
      <c r="A57" s="794" t="s">
        <v>423</v>
      </c>
      <c r="B57" s="794"/>
      <c r="C57" s="253">
        <f>SUM(C56,C48,C36,C31,C22,C15,C9)</f>
        <v>19535</v>
      </c>
      <c r="D57" s="253">
        <f>SUM(D56,D48,D36,D31,D22,D15,D9)</f>
        <v>16741</v>
      </c>
      <c r="E57" s="260">
        <f>+D57/C57*100</f>
        <v>85.69746608651138</v>
      </c>
      <c r="F57" s="253">
        <f>SUM(F56,F48,F36,F31,F22,F15,F9)</f>
        <v>20078</v>
      </c>
      <c r="G57" s="253">
        <f>SUM(G56,G48,G36,G31,G22,G15,G9)</f>
        <v>17913</v>
      </c>
      <c r="H57" s="260">
        <f>+G57/F57*100</f>
        <v>89.21705349138361</v>
      </c>
    </row>
  </sheetData>
  <sheetProtection/>
  <mergeCells count="14">
    <mergeCell ref="A57:B57"/>
    <mergeCell ref="A9:B9"/>
    <mergeCell ref="A15:B15"/>
    <mergeCell ref="A22:B22"/>
    <mergeCell ref="A31:B31"/>
    <mergeCell ref="A36:B36"/>
    <mergeCell ref="A48:B48"/>
    <mergeCell ref="A56:B56"/>
    <mergeCell ref="A1:K2"/>
    <mergeCell ref="A4:A5"/>
    <mergeCell ref="B4:B5"/>
    <mergeCell ref="C4:E4"/>
    <mergeCell ref="F4:H4"/>
    <mergeCell ref="B3:H3"/>
  </mergeCells>
  <printOptions horizontalCentered="1" verticalCentered="1"/>
  <pageMargins left="0.75" right="0.75" top="1" bottom="1" header="0.5" footer="0.5"/>
  <pageSetup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23.00390625" style="0" bestFit="1" customWidth="1"/>
    <col min="2" max="7" width="15.421875" style="0" customWidth="1"/>
  </cols>
  <sheetData>
    <row r="1" spans="1:9" ht="29.25" customHeight="1">
      <c r="A1" s="762" t="s">
        <v>815</v>
      </c>
      <c r="B1" s="762"/>
      <c r="C1" s="762"/>
      <c r="D1" s="762"/>
      <c r="E1" s="762"/>
      <c r="F1" s="762"/>
      <c r="G1" s="762"/>
      <c r="H1" s="15"/>
      <c r="I1" s="15"/>
    </row>
    <row r="2" spans="1:9" ht="21" customHeight="1" thickBot="1">
      <c r="A2" s="5" t="s">
        <v>194</v>
      </c>
      <c r="B2" s="5"/>
      <c r="C2" s="5"/>
      <c r="D2" s="5"/>
      <c r="E2" s="5"/>
      <c r="F2" s="5"/>
      <c r="G2" s="5"/>
      <c r="H2" s="15"/>
      <c r="I2" s="15"/>
    </row>
    <row r="3" spans="1:9" ht="13.5" thickBot="1">
      <c r="A3" s="763" t="s">
        <v>16</v>
      </c>
      <c r="B3" s="757" t="s">
        <v>0</v>
      </c>
      <c r="C3" s="761"/>
      <c r="D3" s="757" t="s">
        <v>1</v>
      </c>
      <c r="E3" s="761"/>
      <c r="F3" s="757" t="s">
        <v>2</v>
      </c>
      <c r="G3" s="761"/>
      <c r="H3" s="15"/>
      <c r="I3" s="15"/>
    </row>
    <row r="4" spans="1:9" ht="13.5" thickBot="1">
      <c r="A4" s="764"/>
      <c r="B4" s="89">
        <v>2013</v>
      </c>
      <c r="C4" s="89">
        <v>2014</v>
      </c>
      <c r="D4" s="89">
        <v>2013</v>
      </c>
      <c r="E4" s="89">
        <v>2014</v>
      </c>
      <c r="F4" s="89">
        <v>2013</v>
      </c>
      <c r="G4" s="89">
        <v>2014</v>
      </c>
      <c r="H4" s="15"/>
      <c r="I4" s="15"/>
    </row>
    <row r="5" spans="1:9" ht="12.75">
      <c r="A5" s="95" t="s">
        <v>6</v>
      </c>
      <c r="B5" s="101">
        <v>96.9</v>
      </c>
      <c r="C5" s="101">
        <v>95</v>
      </c>
      <c r="D5" s="90">
        <v>96.9</v>
      </c>
      <c r="E5" s="90">
        <v>94.5</v>
      </c>
      <c r="F5" s="90">
        <v>96.9</v>
      </c>
      <c r="G5" s="90">
        <v>96.4</v>
      </c>
      <c r="H5" s="15"/>
      <c r="I5" s="15"/>
    </row>
    <row r="6" spans="1:9" ht="12.75">
      <c r="A6" s="80" t="s">
        <v>17</v>
      </c>
      <c r="B6" s="102">
        <v>93.1</v>
      </c>
      <c r="C6" s="102">
        <v>90.3</v>
      </c>
      <c r="D6" s="91">
        <v>92</v>
      </c>
      <c r="E6" s="91">
        <v>88.3</v>
      </c>
      <c r="F6" s="91">
        <v>95.9</v>
      </c>
      <c r="G6" s="91">
        <v>95.6</v>
      </c>
      <c r="H6" s="15"/>
      <c r="I6" s="15"/>
    </row>
    <row r="7" spans="1:9" ht="12.75">
      <c r="A7" s="80" t="s">
        <v>8</v>
      </c>
      <c r="B7" s="102">
        <v>96.1</v>
      </c>
      <c r="C7" s="102">
        <v>95.2</v>
      </c>
      <c r="D7" s="91">
        <v>95.5</v>
      </c>
      <c r="E7" s="91">
        <v>94.5</v>
      </c>
      <c r="F7" s="91">
        <v>97.7</v>
      </c>
      <c r="G7" s="91">
        <v>97.2</v>
      </c>
      <c r="H7" s="15"/>
      <c r="I7" s="15"/>
    </row>
    <row r="8" spans="1:9" ht="12.75">
      <c r="A8" s="80" t="s">
        <v>9</v>
      </c>
      <c r="B8" s="102">
        <v>95.4</v>
      </c>
      <c r="C8" s="102">
        <v>92.4</v>
      </c>
      <c r="D8" s="91">
        <v>94.7</v>
      </c>
      <c r="E8" s="91">
        <v>90.5</v>
      </c>
      <c r="F8" s="91">
        <v>97.5</v>
      </c>
      <c r="G8" s="91">
        <v>97.1</v>
      </c>
      <c r="H8" s="15"/>
      <c r="I8" s="15"/>
    </row>
    <row r="9" spans="1:9" ht="12.75">
      <c r="A9" s="561" t="s">
        <v>572</v>
      </c>
      <c r="B9" s="131">
        <v>6.6</v>
      </c>
      <c r="C9" s="131"/>
      <c r="D9" s="91">
        <v>5.5</v>
      </c>
      <c r="E9" s="91"/>
      <c r="F9" s="91">
        <v>8.8</v>
      </c>
      <c r="G9" s="91"/>
      <c r="H9" s="15"/>
      <c r="I9" s="15"/>
    </row>
    <row r="10" spans="1:9" ht="12.75">
      <c r="A10" s="80" t="s">
        <v>10</v>
      </c>
      <c r="B10" s="91">
        <v>97.4</v>
      </c>
      <c r="C10" s="91">
        <v>95.1</v>
      </c>
      <c r="D10" s="91">
        <v>97.5</v>
      </c>
      <c r="E10" s="91">
        <v>94.6</v>
      </c>
      <c r="F10" s="91">
        <v>97</v>
      </c>
      <c r="G10" s="91">
        <v>96.4</v>
      </c>
      <c r="H10" s="15"/>
      <c r="I10" s="15"/>
    </row>
    <row r="11" spans="1:9" ht="12.75">
      <c r="A11" s="80" t="s">
        <v>11</v>
      </c>
      <c r="B11" s="102">
        <v>92.9</v>
      </c>
      <c r="C11" s="102">
        <v>90.6</v>
      </c>
      <c r="D11" s="91">
        <v>91.9</v>
      </c>
      <c r="E11" s="91">
        <v>88.7</v>
      </c>
      <c r="F11" s="91">
        <v>95.7</v>
      </c>
      <c r="G11" s="91">
        <v>95.7</v>
      </c>
      <c r="H11" s="15"/>
      <c r="I11" s="15"/>
    </row>
    <row r="12" spans="1:9" ht="12.75">
      <c r="A12" s="80" t="s">
        <v>12</v>
      </c>
      <c r="B12" s="102">
        <v>96</v>
      </c>
      <c r="C12" s="102">
        <v>95.3</v>
      </c>
      <c r="D12" s="91">
        <v>95.4</v>
      </c>
      <c r="E12" s="91">
        <v>94.7</v>
      </c>
      <c r="F12" s="91">
        <v>97.7</v>
      </c>
      <c r="G12" s="91">
        <v>97</v>
      </c>
      <c r="H12" s="15"/>
      <c r="I12" s="15"/>
    </row>
    <row r="13" spans="1:9" ht="12.75">
      <c r="A13" s="80" t="s">
        <v>13</v>
      </c>
      <c r="B13" s="102">
        <v>95.4</v>
      </c>
      <c r="C13" s="102">
        <v>91.2</v>
      </c>
      <c r="D13" s="91">
        <v>94.6</v>
      </c>
      <c r="E13" s="91">
        <v>88.9</v>
      </c>
      <c r="F13" s="91">
        <v>97.5</v>
      </c>
      <c r="G13" s="91">
        <v>97.1</v>
      </c>
      <c r="H13" s="15"/>
      <c r="I13" s="15"/>
    </row>
    <row r="14" spans="1:9" ht="12.75">
      <c r="A14" s="80" t="s">
        <v>14</v>
      </c>
      <c r="B14" s="132">
        <v>92.6</v>
      </c>
      <c r="C14" s="132">
        <v>85.8</v>
      </c>
      <c r="D14" s="91">
        <v>91.1</v>
      </c>
      <c r="E14" s="91">
        <v>85.7</v>
      </c>
      <c r="F14" s="91">
        <v>96.6</v>
      </c>
      <c r="G14" s="91">
        <v>86.1</v>
      </c>
      <c r="H14" s="15"/>
      <c r="I14" s="15"/>
    </row>
    <row r="15" spans="1:9" ht="12.75">
      <c r="A15" s="96" t="s">
        <v>224</v>
      </c>
      <c r="B15" s="102">
        <v>84.1</v>
      </c>
      <c r="C15" s="102">
        <v>89.2</v>
      </c>
      <c r="D15" s="92">
        <v>83.8</v>
      </c>
      <c r="E15" s="92">
        <v>89.2</v>
      </c>
      <c r="F15" s="92">
        <v>84.9</v>
      </c>
      <c r="G15" s="92">
        <v>89.2</v>
      </c>
      <c r="H15" s="15"/>
      <c r="I15" s="15"/>
    </row>
    <row r="16" spans="1:10" ht="12.75" customHeight="1">
      <c r="A16" s="80" t="s">
        <v>230</v>
      </c>
      <c r="B16" s="131">
        <v>93.4</v>
      </c>
      <c r="C16" s="131">
        <v>93.9</v>
      </c>
      <c r="D16" s="92">
        <v>92.9</v>
      </c>
      <c r="E16" s="92">
        <v>93.1</v>
      </c>
      <c r="F16" s="92">
        <v>94.9</v>
      </c>
      <c r="G16" s="92">
        <v>96.2</v>
      </c>
      <c r="H16" s="22"/>
      <c r="I16" s="22"/>
      <c r="J16" s="4"/>
    </row>
    <row r="17" spans="1:9" ht="14.25" customHeight="1">
      <c r="A17" s="80" t="s">
        <v>231</v>
      </c>
      <c r="B17" s="131">
        <v>74.3</v>
      </c>
      <c r="C17" s="131">
        <v>79.1</v>
      </c>
      <c r="D17" s="92">
        <v>72.6</v>
      </c>
      <c r="E17" s="92">
        <v>73.6</v>
      </c>
      <c r="F17" s="92">
        <v>78.7</v>
      </c>
      <c r="G17" s="92">
        <v>90</v>
      </c>
      <c r="H17" s="15"/>
      <c r="I17" s="15"/>
    </row>
    <row r="18" spans="1:9" ht="13.5" thickBot="1">
      <c r="A18" s="81" t="s">
        <v>199</v>
      </c>
      <c r="B18" s="106">
        <v>94.7</v>
      </c>
      <c r="C18" s="106">
        <v>95.2</v>
      </c>
      <c r="D18" s="94">
        <v>94.9</v>
      </c>
      <c r="E18" s="94">
        <v>94.8</v>
      </c>
      <c r="F18" s="94">
        <v>94.2</v>
      </c>
      <c r="G18" s="94">
        <v>96.3</v>
      </c>
      <c r="H18" s="15"/>
      <c r="I18" s="15"/>
    </row>
    <row r="19" spans="1:9" ht="12.75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2.75">
      <c r="A20" s="15"/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15"/>
      <c r="B22" s="15"/>
      <c r="C22" s="15"/>
      <c r="D22" s="15"/>
      <c r="E22" s="15"/>
      <c r="F22" s="15"/>
      <c r="G22" s="15"/>
      <c r="H22" s="15"/>
      <c r="I22" s="15"/>
    </row>
  </sheetData>
  <sheetProtection/>
  <mergeCells count="5">
    <mergeCell ref="A1:G1"/>
    <mergeCell ref="A3:A4"/>
    <mergeCell ref="B3:C3"/>
    <mergeCell ref="D3:E3"/>
    <mergeCell ref="F3:G3"/>
  </mergeCells>
  <printOptions horizontalCentered="1" verticalCentered="1"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4.140625" style="0" customWidth="1"/>
    <col min="2" max="2" width="12.28125" style="0" customWidth="1"/>
    <col min="3" max="14" width="7.8515625" style="0" customWidth="1"/>
    <col min="15" max="15" width="9.8515625" style="0" customWidth="1"/>
    <col min="16" max="16" width="0.13671875" style="0" hidden="1" customWidth="1"/>
    <col min="17" max="17" width="9.140625" style="0" hidden="1" customWidth="1"/>
  </cols>
  <sheetData>
    <row r="1" spans="1:17" ht="12.75" customHeight="1">
      <c r="A1" s="781" t="s">
        <v>801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356"/>
      <c r="P1" s="356"/>
      <c r="Q1" s="356"/>
    </row>
    <row r="2" spans="1:17" ht="12.75">
      <c r="A2" s="781"/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356"/>
      <c r="P2" s="356"/>
      <c r="Q2" s="356"/>
    </row>
    <row r="3" spans="1:17" ht="12.75">
      <c r="A3" s="15"/>
      <c r="B3" s="15" t="s">
        <v>204</v>
      </c>
      <c r="C3" s="15"/>
      <c r="D3" s="15"/>
      <c r="E3" s="16"/>
      <c r="F3" s="15"/>
      <c r="G3" s="15"/>
      <c r="H3" s="16"/>
      <c r="I3" s="15"/>
      <c r="J3" s="15"/>
      <c r="K3" s="16"/>
      <c r="L3" s="15"/>
      <c r="M3" s="15"/>
      <c r="N3" s="16"/>
      <c r="O3" s="24"/>
      <c r="P3" s="24"/>
      <c r="Q3" s="42"/>
    </row>
    <row r="4" spans="1:14" ht="12.75">
      <c r="A4" s="791"/>
      <c r="B4" s="792" t="s">
        <v>178</v>
      </c>
      <c r="C4" s="783" t="s">
        <v>179</v>
      </c>
      <c r="D4" s="783"/>
      <c r="E4" s="783"/>
      <c r="F4" s="783" t="s">
        <v>180</v>
      </c>
      <c r="G4" s="783"/>
      <c r="H4" s="783"/>
      <c r="I4" s="783" t="s">
        <v>181</v>
      </c>
      <c r="J4" s="783"/>
      <c r="K4" s="783"/>
      <c r="L4" s="783" t="s">
        <v>182</v>
      </c>
      <c r="M4" s="783"/>
      <c r="N4" s="783"/>
    </row>
    <row r="5" spans="1:18" ht="12.75">
      <c r="A5" s="791"/>
      <c r="B5" s="792"/>
      <c r="C5" s="6" t="s">
        <v>69</v>
      </c>
      <c r="D5" s="6" t="s">
        <v>70</v>
      </c>
      <c r="E5" s="6" t="s">
        <v>5</v>
      </c>
      <c r="F5" s="6" t="s">
        <v>69</v>
      </c>
      <c r="G5" s="6" t="s">
        <v>208</v>
      </c>
      <c r="H5" s="6" t="s">
        <v>5</v>
      </c>
      <c r="I5" s="6" t="s">
        <v>69</v>
      </c>
      <c r="J5" s="6" t="s">
        <v>70</v>
      </c>
      <c r="K5" s="6" t="s">
        <v>5</v>
      </c>
      <c r="L5" s="6" t="s">
        <v>69</v>
      </c>
      <c r="M5" s="6" t="s">
        <v>70</v>
      </c>
      <c r="N5" s="6" t="s">
        <v>5</v>
      </c>
      <c r="R5" s="15"/>
    </row>
    <row r="6" spans="1:14" ht="12.75">
      <c r="A6" s="11">
        <v>1</v>
      </c>
      <c r="B6" s="8" t="s">
        <v>303</v>
      </c>
      <c r="C6" s="1">
        <v>240</v>
      </c>
      <c r="D6" s="1">
        <v>209</v>
      </c>
      <c r="E6" s="282">
        <f aca="true" t="shared" si="0" ref="E6:E17">+D6/C6*100</f>
        <v>87.08333333333333</v>
      </c>
      <c r="F6" s="1">
        <v>180</v>
      </c>
      <c r="G6" s="1">
        <v>154</v>
      </c>
      <c r="H6" s="282">
        <f aca="true" t="shared" si="1" ref="H6:H17">+G6/F6*100</f>
        <v>85.55555555555556</v>
      </c>
      <c r="I6" s="354">
        <v>474</v>
      </c>
      <c r="J6" s="31">
        <v>464</v>
      </c>
      <c r="K6" s="282">
        <f aca="true" t="shared" si="2" ref="K6:K17">+J6/I6*100</f>
        <v>97.8902953586498</v>
      </c>
      <c r="L6" s="354">
        <v>600</v>
      </c>
      <c r="M6" s="31">
        <v>513</v>
      </c>
      <c r="N6" s="183">
        <f>+M6/L6*100</f>
        <v>85.5</v>
      </c>
    </row>
    <row r="7" spans="1:14" ht="12.75">
      <c r="A7" s="11">
        <v>2</v>
      </c>
      <c r="B7" s="8" t="s">
        <v>78</v>
      </c>
      <c r="C7" s="1">
        <v>80</v>
      </c>
      <c r="D7" s="1">
        <v>79</v>
      </c>
      <c r="E7" s="282">
        <f t="shared" si="0"/>
        <v>98.75</v>
      </c>
      <c r="F7" s="1">
        <v>70</v>
      </c>
      <c r="G7" s="1">
        <v>70</v>
      </c>
      <c r="H7" s="282">
        <f t="shared" si="1"/>
        <v>100</v>
      </c>
      <c r="I7" s="79">
        <v>75</v>
      </c>
      <c r="J7" s="1">
        <v>73</v>
      </c>
      <c r="K7" s="282">
        <f t="shared" si="2"/>
        <v>97.33333333333334</v>
      </c>
      <c r="L7" s="79">
        <v>69</v>
      </c>
      <c r="M7" s="1">
        <v>69</v>
      </c>
      <c r="N7" s="183">
        <f aca="true" t="shared" si="3" ref="N7:N17">+M7/L7*100</f>
        <v>100</v>
      </c>
    </row>
    <row r="8" spans="1:14" ht="12.75">
      <c r="A8" s="11">
        <v>3</v>
      </c>
      <c r="B8" s="8" t="s">
        <v>77</v>
      </c>
      <c r="C8" s="1">
        <v>71</v>
      </c>
      <c r="D8" s="1">
        <v>68</v>
      </c>
      <c r="E8" s="282">
        <f t="shared" si="0"/>
        <v>95.77464788732394</v>
      </c>
      <c r="F8" s="1">
        <v>66</v>
      </c>
      <c r="G8" s="1">
        <v>63</v>
      </c>
      <c r="H8" s="282">
        <f t="shared" si="1"/>
        <v>95.45454545454545</v>
      </c>
      <c r="I8" s="79">
        <v>60</v>
      </c>
      <c r="J8" s="1">
        <v>59</v>
      </c>
      <c r="K8" s="282">
        <f t="shared" si="2"/>
        <v>98.33333333333333</v>
      </c>
      <c r="L8" s="79">
        <v>82</v>
      </c>
      <c r="M8" s="1">
        <v>77</v>
      </c>
      <c r="N8" s="183">
        <f t="shared" si="3"/>
        <v>93.90243902439023</v>
      </c>
    </row>
    <row r="9" spans="1:14" ht="12.75">
      <c r="A9" s="11">
        <v>4</v>
      </c>
      <c r="B9" s="8" t="s">
        <v>75</v>
      </c>
      <c r="C9" s="1">
        <v>174</v>
      </c>
      <c r="D9" s="1">
        <v>171</v>
      </c>
      <c r="E9" s="282">
        <f t="shared" si="0"/>
        <v>98.27586206896551</v>
      </c>
      <c r="F9" s="1">
        <v>154</v>
      </c>
      <c r="G9" s="1">
        <v>152</v>
      </c>
      <c r="H9" s="282">
        <f t="shared" si="1"/>
        <v>98.7012987012987</v>
      </c>
      <c r="I9" s="79">
        <v>174</v>
      </c>
      <c r="J9" s="1">
        <v>172</v>
      </c>
      <c r="K9" s="282">
        <f t="shared" si="2"/>
        <v>98.85057471264368</v>
      </c>
      <c r="L9" s="79">
        <v>149</v>
      </c>
      <c r="M9" s="1">
        <v>140</v>
      </c>
      <c r="N9" s="183">
        <f t="shared" si="3"/>
        <v>93.95973154362416</v>
      </c>
    </row>
    <row r="10" spans="1:14" ht="12.75">
      <c r="A10" s="11">
        <v>5</v>
      </c>
      <c r="B10" s="8" t="s">
        <v>76</v>
      </c>
      <c r="C10" s="1">
        <v>166</v>
      </c>
      <c r="D10" s="1">
        <v>157</v>
      </c>
      <c r="E10" s="282">
        <f t="shared" si="0"/>
        <v>94.57831325301204</v>
      </c>
      <c r="F10" s="1">
        <v>161</v>
      </c>
      <c r="G10" s="1">
        <v>153</v>
      </c>
      <c r="H10" s="282">
        <f t="shared" si="1"/>
        <v>95.03105590062113</v>
      </c>
      <c r="I10" s="79">
        <v>157</v>
      </c>
      <c r="J10" s="1">
        <v>153</v>
      </c>
      <c r="K10" s="282">
        <f t="shared" si="2"/>
        <v>97.45222929936305</v>
      </c>
      <c r="L10" s="79">
        <v>126</v>
      </c>
      <c r="M10" s="1">
        <v>122</v>
      </c>
      <c r="N10" s="183">
        <f t="shared" si="3"/>
        <v>96.82539682539682</v>
      </c>
    </row>
    <row r="11" spans="1:14" ht="12.75">
      <c r="A11" s="11">
        <v>6</v>
      </c>
      <c r="B11" s="8" t="s">
        <v>74</v>
      </c>
      <c r="C11" s="1">
        <v>105</v>
      </c>
      <c r="D11" s="1">
        <v>68</v>
      </c>
      <c r="E11" s="282">
        <f t="shared" si="0"/>
        <v>64.76190476190476</v>
      </c>
      <c r="F11" s="1">
        <v>155</v>
      </c>
      <c r="G11" s="1">
        <v>112</v>
      </c>
      <c r="H11" s="282">
        <f t="shared" si="1"/>
        <v>72.25806451612902</v>
      </c>
      <c r="I11" s="79">
        <v>263</v>
      </c>
      <c r="J11" s="1">
        <v>219</v>
      </c>
      <c r="K11" s="282">
        <f t="shared" si="2"/>
        <v>83.26996197718631</v>
      </c>
      <c r="L11" s="79">
        <v>173</v>
      </c>
      <c r="M11" s="1">
        <v>95</v>
      </c>
      <c r="N11" s="183">
        <v>0</v>
      </c>
    </row>
    <row r="12" spans="1:14" ht="12.75">
      <c r="A12" s="11">
        <v>7</v>
      </c>
      <c r="B12" s="8" t="s">
        <v>73</v>
      </c>
      <c r="C12" s="1">
        <v>60</v>
      </c>
      <c r="D12" s="1">
        <v>57</v>
      </c>
      <c r="E12" s="282">
        <f t="shared" si="0"/>
        <v>95</v>
      </c>
      <c r="F12" s="1">
        <v>32</v>
      </c>
      <c r="G12" s="1">
        <v>32</v>
      </c>
      <c r="H12" s="282">
        <f t="shared" si="1"/>
        <v>100</v>
      </c>
      <c r="I12" s="79">
        <v>70</v>
      </c>
      <c r="J12" s="1">
        <v>68</v>
      </c>
      <c r="K12" s="282">
        <f t="shared" si="2"/>
        <v>97.14285714285714</v>
      </c>
      <c r="L12" s="79">
        <v>50</v>
      </c>
      <c r="M12" s="1">
        <v>47</v>
      </c>
      <c r="N12" s="183">
        <f t="shared" si="3"/>
        <v>94</v>
      </c>
    </row>
    <row r="13" spans="1:14" ht="12.75">
      <c r="A13" s="11">
        <v>8</v>
      </c>
      <c r="B13" s="8" t="s">
        <v>72</v>
      </c>
      <c r="C13" s="1">
        <v>74</v>
      </c>
      <c r="D13" s="1">
        <v>70</v>
      </c>
      <c r="E13" s="282">
        <f t="shared" si="0"/>
        <v>94.5945945945946</v>
      </c>
      <c r="F13" s="1">
        <v>75</v>
      </c>
      <c r="G13" s="1">
        <v>70</v>
      </c>
      <c r="H13" s="282">
        <f t="shared" si="1"/>
        <v>93.33333333333333</v>
      </c>
      <c r="I13" s="79">
        <v>79</v>
      </c>
      <c r="J13" s="1">
        <v>77</v>
      </c>
      <c r="K13" s="282">
        <f t="shared" si="2"/>
        <v>97.46835443037975</v>
      </c>
      <c r="L13" s="79">
        <v>89</v>
      </c>
      <c r="M13" s="1">
        <v>86</v>
      </c>
      <c r="N13" s="183">
        <f t="shared" si="3"/>
        <v>96.62921348314607</v>
      </c>
    </row>
    <row r="14" spans="1:14" ht="12.75">
      <c r="A14" s="11">
        <v>9</v>
      </c>
      <c r="B14" s="8" t="s">
        <v>304</v>
      </c>
      <c r="C14" s="1">
        <v>102</v>
      </c>
      <c r="D14" s="1">
        <v>102</v>
      </c>
      <c r="E14" s="282">
        <f t="shared" si="0"/>
        <v>100</v>
      </c>
      <c r="F14" s="1">
        <v>103</v>
      </c>
      <c r="G14" s="1">
        <v>100</v>
      </c>
      <c r="H14" s="282">
        <f t="shared" si="1"/>
        <v>97.0873786407767</v>
      </c>
      <c r="I14" s="79">
        <v>72</v>
      </c>
      <c r="J14" s="1">
        <v>87</v>
      </c>
      <c r="K14" s="282">
        <f t="shared" si="2"/>
        <v>120.83333333333333</v>
      </c>
      <c r="L14" s="79">
        <v>114</v>
      </c>
      <c r="M14" s="1">
        <v>119</v>
      </c>
      <c r="N14" s="183">
        <f t="shared" si="3"/>
        <v>104.3859649122807</v>
      </c>
    </row>
    <row r="15" spans="1:14" ht="12.75">
      <c r="A15" s="11">
        <v>10</v>
      </c>
      <c r="B15" s="8" t="s">
        <v>292</v>
      </c>
      <c r="C15" s="1">
        <v>19</v>
      </c>
      <c r="D15" s="1">
        <v>19</v>
      </c>
      <c r="E15" s="282">
        <f>+D15/C15*100</f>
        <v>100</v>
      </c>
      <c r="F15" s="1">
        <v>15</v>
      </c>
      <c r="G15" s="1">
        <v>15</v>
      </c>
      <c r="H15" s="282">
        <f t="shared" si="1"/>
        <v>100</v>
      </c>
      <c r="I15" s="79">
        <v>15</v>
      </c>
      <c r="J15" s="1">
        <v>15</v>
      </c>
      <c r="K15" s="282">
        <f t="shared" si="2"/>
        <v>100</v>
      </c>
      <c r="L15" s="79">
        <v>11</v>
      </c>
      <c r="M15" s="1">
        <v>11</v>
      </c>
      <c r="N15" s="183">
        <f t="shared" si="3"/>
        <v>100</v>
      </c>
    </row>
    <row r="16" spans="1:14" ht="12.75">
      <c r="A16" s="11">
        <v>11</v>
      </c>
      <c r="B16" s="8" t="s">
        <v>293</v>
      </c>
      <c r="C16" s="1">
        <v>6</v>
      </c>
      <c r="D16" s="1">
        <v>6</v>
      </c>
      <c r="E16" s="282">
        <f t="shared" si="0"/>
        <v>100</v>
      </c>
      <c r="F16" s="1">
        <v>9</v>
      </c>
      <c r="G16" s="1">
        <v>6</v>
      </c>
      <c r="H16" s="282">
        <f t="shared" si="1"/>
        <v>66.66666666666666</v>
      </c>
      <c r="I16" s="79">
        <v>6</v>
      </c>
      <c r="J16" s="1">
        <v>6</v>
      </c>
      <c r="K16" s="282">
        <f t="shared" si="2"/>
        <v>100</v>
      </c>
      <c r="L16" s="79">
        <v>9</v>
      </c>
      <c r="M16" s="1">
        <v>6</v>
      </c>
      <c r="N16" s="183">
        <f t="shared" si="3"/>
        <v>66.66666666666666</v>
      </c>
    </row>
    <row r="17" spans="1:14" ht="12.75">
      <c r="A17" s="11">
        <v>12</v>
      </c>
      <c r="B17" s="8" t="s">
        <v>291</v>
      </c>
      <c r="C17" s="1">
        <v>196</v>
      </c>
      <c r="D17" s="1">
        <v>183</v>
      </c>
      <c r="E17" s="282">
        <f t="shared" si="0"/>
        <v>93.36734693877551</v>
      </c>
      <c r="F17" s="1">
        <v>227</v>
      </c>
      <c r="G17" s="1">
        <v>201</v>
      </c>
      <c r="H17" s="282">
        <f t="shared" si="1"/>
        <v>88.54625550660793</v>
      </c>
      <c r="I17" s="352">
        <v>228</v>
      </c>
      <c r="J17" s="7">
        <v>189</v>
      </c>
      <c r="K17" s="282">
        <f t="shared" si="2"/>
        <v>82.89473684210526</v>
      </c>
      <c r="L17" s="352">
        <v>283</v>
      </c>
      <c r="M17" s="7">
        <v>39</v>
      </c>
      <c r="N17" s="183">
        <f t="shared" si="3"/>
        <v>13.780918727915195</v>
      </c>
    </row>
    <row r="18" spans="1:14" ht="12.75" customHeight="1">
      <c r="A18" s="794" t="s">
        <v>79</v>
      </c>
      <c r="B18" s="794"/>
      <c r="C18" s="252">
        <f>SUM(C6:C17)</f>
        <v>1293</v>
      </c>
      <c r="D18" s="252">
        <f>SUM(D6:D17)</f>
        <v>1189</v>
      </c>
      <c r="E18" s="263">
        <f>+D18/C18*100</f>
        <v>91.95668986852282</v>
      </c>
      <c r="F18" s="252">
        <f>SUM(F6:F17)</f>
        <v>1247</v>
      </c>
      <c r="G18" s="252">
        <f>SUM(G6:G17)</f>
        <v>1128</v>
      </c>
      <c r="H18" s="263">
        <f>+G18/F18*100</f>
        <v>90.4570970328789</v>
      </c>
      <c r="I18" s="252">
        <f>SUM(I6:I17)</f>
        <v>1673</v>
      </c>
      <c r="J18" s="252">
        <f>SUM(J6:J17)</f>
        <v>1582</v>
      </c>
      <c r="K18" s="263">
        <f>+J18/I18*100</f>
        <v>94.56066945606695</v>
      </c>
      <c r="L18" s="252">
        <f>SUM(L6:L17)</f>
        <v>1755</v>
      </c>
      <c r="M18" s="252">
        <f>SUM(M6:M17)</f>
        <v>1324</v>
      </c>
      <c r="N18" s="263">
        <f>+M18/L18*100</f>
        <v>75.44159544159544</v>
      </c>
    </row>
    <row r="19" spans="3:13" ht="12.75">
      <c r="C19" s="65"/>
      <c r="D19" s="65"/>
      <c r="F19" s="65"/>
      <c r="G19" s="65"/>
      <c r="I19" s="65"/>
      <c r="J19" s="65"/>
      <c r="L19" s="65"/>
      <c r="M19" s="65"/>
    </row>
  </sheetData>
  <sheetProtection/>
  <mergeCells count="8">
    <mergeCell ref="A1:N2"/>
    <mergeCell ref="A18:B18"/>
    <mergeCell ref="I4:K4"/>
    <mergeCell ref="L4:N4"/>
    <mergeCell ref="A4:A5"/>
    <mergeCell ref="B4:B5"/>
    <mergeCell ref="C4:E4"/>
    <mergeCell ref="F4:H4"/>
  </mergeCells>
  <printOptions horizontalCentered="1" verticalCentered="1"/>
  <pageMargins left="1.315" right="0.75" top="1" bottom="1" header="0.5" footer="0.5"/>
  <pageSetup horizontalDpi="300" verticalDpi="3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86"/>
  <sheetViews>
    <sheetView zoomScale="75" zoomScaleNormal="75" zoomScalePageLayoutView="0" workbookViewId="0" topLeftCell="A1">
      <selection activeCell="O59" sqref="O59"/>
    </sheetView>
  </sheetViews>
  <sheetFormatPr defaultColWidth="9.140625" defaultRowHeight="12.75"/>
  <cols>
    <col min="1" max="1" width="1.28515625" style="0" customWidth="1"/>
    <col min="2" max="2" width="6.57421875" style="0" customWidth="1"/>
    <col min="3" max="3" width="16.00390625" style="0" customWidth="1"/>
    <col min="4" max="4" width="14.421875" style="0" customWidth="1"/>
    <col min="5" max="5" width="11.421875" style="0" customWidth="1"/>
    <col min="8" max="8" width="12.00390625" style="0" customWidth="1"/>
  </cols>
  <sheetData>
    <row r="1" spans="1:9" ht="12.75">
      <c r="A1" s="851" t="s">
        <v>800</v>
      </c>
      <c r="B1" s="851"/>
      <c r="C1" s="851"/>
      <c r="D1" s="851"/>
      <c r="E1" s="851"/>
      <c r="F1" s="851"/>
      <c r="G1" s="851"/>
      <c r="H1" s="851"/>
      <c r="I1" s="851"/>
    </row>
    <row r="2" spans="1:9" ht="21" customHeight="1">
      <c r="A2" s="851"/>
      <c r="B2" s="851"/>
      <c r="C2" s="851"/>
      <c r="D2" s="851"/>
      <c r="E2" s="851"/>
      <c r="F2" s="851"/>
      <c r="G2" s="851"/>
      <c r="H2" s="851"/>
      <c r="I2" s="851"/>
    </row>
    <row r="3" spans="1:9" ht="15.75">
      <c r="A3" s="61"/>
      <c r="B3" s="61" t="s">
        <v>280</v>
      </c>
      <c r="C3" s="61"/>
      <c r="D3" s="61"/>
      <c r="E3" s="61"/>
      <c r="F3" s="61"/>
      <c r="G3" s="61"/>
      <c r="H3" s="61"/>
      <c r="I3" s="61"/>
    </row>
    <row r="4" spans="1:9" ht="15.75">
      <c r="A4" s="61"/>
      <c r="B4" s="820" t="s">
        <v>254</v>
      </c>
      <c r="C4" s="820"/>
      <c r="D4" s="820"/>
      <c r="E4" s="820"/>
      <c r="F4" s="820"/>
      <c r="G4" s="820"/>
      <c r="H4" s="820"/>
      <c r="I4" s="820"/>
    </row>
    <row r="5" spans="1:9" ht="15.75">
      <c r="A5" s="61"/>
      <c r="B5" s="817" t="s">
        <v>255</v>
      </c>
      <c r="C5" s="817" t="s">
        <v>28</v>
      </c>
      <c r="D5" s="817" t="s">
        <v>256</v>
      </c>
      <c r="E5" s="815" t="s">
        <v>257</v>
      </c>
      <c r="F5" s="815" t="s">
        <v>258</v>
      </c>
      <c r="G5" s="817" t="s">
        <v>5</v>
      </c>
      <c r="H5" s="815" t="s">
        <v>259</v>
      </c>
      <c r="I5" s="817" t="s">
        <v>5</v>
      </c>
    </row>
    <row r="6" spans="1:9" ht="15.75">
      <c r="A6" s="61"/>
      <c r="B6" s="817"/>
      <c r="C6" s="817"/>
      <c r="D6" s="817"/>
      <c r="E6" s="815"/>
      <c r="F6" s="815"/>
      <c r="G6" s="817"/>
      <c r="H6" s="815"/>
      <c r="I6" s="817"/>
    </row>
    <row r="7" spans="1:9" ht="17.25" customHeight="1">
      <c r="A7" s="61"/>
      <c r="B7" s="817">
        <v>1</v>
      </c>
      <c r="C7" s="817" t="s">
        <v>83</v>
      </c>
      <c r="D7" s="464" t="s">
        <v>329</v>
      </c>
      <c r="E7" s="465">
        <v>1500</v>
      </c>
      <c r="F7" s="465">
        <v>1290</v>
      </c>
      <c r="G7" s="153">
        <f>+F7/E7*100</f>
        <v>86</v>
      </c>
      <c r="H7" s="465">
        <v>814</v>
      </c>
      <c r="I7" s="153">
        <f>+H7/E7*100</f>
        <v>54.266666666666666</v>
      </c>
    </row>
    <row r="8" spans="1:9" ht="17.25" customHeight="1">
      <c r="A8" s="61"/>
      <c r="B8" s="817"/>
      <c r="C8" s="817"/>
      <c r="D8" s="464" t="s">
        <v>295</v>
      </c>
      <c r="E8" s="465">
        <v>932</v>
      </c>
      <c r="F8" s="465">
        <v>645</v>
      </c>
      <c r="G8" s="153">
        <f>+F8/E8*100</f>
        <v>69.20600858369099</v>
      </c>
      <c r="H8" s="465">
        <v>470</v>
      </c>
      <c r="I8" s="153">
        <f>+H8/E8*100</f>
        <v>50.42918454935622</v>
      </c>
    </row>
    <row r="9" spans="1:9" ht="15.75">
      <c r="A9" s="61"/>
      <c r="B9" s="817"/>
      <c r="C9" s="817"/>
      <c r="D9" s="462" t="s">
        <v>115</v>
      </c>
      <c r="E9" s="463">
        <f>SUM(E7:E8)</f>
        <v>2432</v>
      </c>
      <c r="F9" s="463">
        <f>SUM(F7:F8)</f>
        <v>1935</v>
      </c>
      <c r="G9" s="480">
        <f>+F9/E9*100</f>
        <v>79.5641447368421</v>
      </c>
      <c r="H9" s="463">
        <f>SUM(H7:H8)</f>
        <v>1284</v>
      </c>
      <c r="I9" s="153">
        <f>+H9/E9*100</f>
        <v>52.79605263157895</v>
      </c>
    </row>
    <row r="10" spans="1:9" ht="15.75">
      <c r="A10" s="61"/>
      <c r="B10" s="817">
        <v>2</v>
      </c>
      <c r="C10" s="817" t="s">
        <v>84</v>
      </c>
      <c r="D10" s="140" t="s">
        <v>338</v>
      </c>
      <c r="E10" s="319">
        <v>76</v>
      </c>
      <c r="F10" s="140">
        <v>76</v>
      </c>
      <c r="G10" s="153">
        <f aca="true" t="shared" si="0" ref="G10:G73">+F10/E10*100</f>
        <v>100</v>
      </c>
      <c r="H10" s="140">
        <v>75</v>
      </c>
      <c r="I10" s="153">
        <f aca="true" t="shared" si="1" ref="I10:I70">+H10/E10*100</f>
        <v>98.68421052631578</v>
      </c>
    </row>
    <row r="11" spans="1:9" ht="15.75">
      <c r="A11" s="61"/>
      <c r="B11" s="817"/>
      <c r="C11" s="817"/>
      <c r="D11" s="140" t="s">
        <v>339</v>
      </c>
      <c r="E11" s="323">
        <v>1002</v>
      </c>
      <c r="F11" s="324">
        <v>957</v>
      </c>
      <c r="G11" s="153">
        <f t="shared" si="0"/>
        <v>95.50898203592814</v>
      </c>
      <c r="H11" s="324">
        <v>659</v>
      </c>
      <c r="I11" s="153">
        <f t="shared" si="1"/>
        <v>65.76846307385229</v>
      </c>
    </row>
    <row r="12" spans="1:9" ht="15.75">
      <c r="A12" s="61"/>
      <c r="B12" s="817"/>
      <c r="C12" s="817"/>
      <c r="D12" s="291" t="s">
        <v>115</v>
      </c>
      <c r="E12" s="140">
        <f>SUM(E10:E11)</f>
        <v>1078</v>
      </c>
      <c r="F12" s="140">
        <f>SUM(F10:F11)</f>
        <v>1033</v>
      </c>
      <c r="G12" s="153">
        <f t="shared" si="0"/>
        <v>95.82560296846012</v>
      </c>
      <c r="H12" s="140">
        <f>SUM(H10:H11)</f>
        <v>734</v>
      </c>
      <c r="I12" s="153">
        <f t="shared" si="1"/>
        <v>68.08905380333951</v>
      </c>
    </row>
    <row r="13" spans="1:9" ht="15.75">
      <c r="A13" s="61"/>
      <c r="B13" s="817">
        <v>3</v>
      </c>
      <c r="C13" s="817" t="s">
        <v>85</v>
      </c>
      <c r="D13" s="140" t="s">
        <v>344</v>
      </c>
      <c r="E13" s="154">
        <v>753</v>
      </c>
      <c r="F13" s="154">
        <v>729</v>
      </c>
      <c r="G13" s="153">
        <f t="shared" si="0"/>
        <v>96.81274900398407</v>
      </c>
      <c r="H13" s="154">
        <v>448</v>
      </c>
      <c r="I13" s="153">
        <f t="shared" si="1"/>
        <v>59.495351925630814</v>
      </c>
    </row>
    <row r="14" spans="1:9" ht="15.75">
      <c r="A14" s="61"/>
      <c r="B14" s="817"/>
      <c r="C14" s="817"/>
      <c r="D14" s="140" t="s">
        <v>296</v>
      </c>
      <c r="E14" s="154">
        <v>139</v>
      </c>
      <c r="F14" s="154">
        <v>133</v>
      </c>
      <c r="G14" s="153">
        <f t="shared" si="0"/>
        <v>95.68345323741008</v>
      </c>
      <c r="H14" s="154">
        <v>112</v>
      </c>
      <c r="I14" s="153">
        <f t="shared" si="1"/>
        <v>80.57553956834532</v>
      </c>
    </row>
    <row r="15" spans="1:9" ht="15.75">
      <c r="A15" s="61"/>
      <c r="B15" s="817"/>
      <c r="C15" s="817"/>
      <c r="D15" s="291" t="s">
        <v>115</v>
      </c>
      <c r="E15" s="140">
        <f>SUM(E13:E14)</f>
        <v>892</v>
      </c>
      <c r="F15" s="140">
        <f>SUM(F13:F14)</f>
        <v>862</v>
      </c>
      <c r="G15" s="153">
        <f t="shared" si="0"/>
        <v>96.63677130044843</v>
      </c>
      <c r="H15" s="140">
        <f>SUM(H13:H14)</f>
        <v>560</v>
      </c>
      <c r="I15" s="153">
        <f t="shared" si="1"/>
        <v>62.78026905829597</v>
      </c>
    </row>
    <row r="16" spans="1:9" ht="15.75">
      <c r="A16" s="61"/>
      <c r="B16" s="817">
        <v>4</v>
      </c>
      <c r="C16" s="817" t="s">
        <v>86</v>
      </c>
      <c r="D16" s="476" t="s">
        <v>811</v>
      </c>
      <c r="E16" s="140">
        <v>330</v>
      </c>
      <c r="F16" s="140">
        <v>317</v>
      </c>
      <c r="G16" s="153">
        <f t="shared" si="0"/>
        <v>96.06060606060606</v>
      </c>
      <c r="H16" s="140">
        <v>313</v>
      </c>
      <c r="I16" s="153">
        <f t="shared" si="1"/>
        <v>94.84848484848484</v>
      </c>
    </row>
    <row r="17" spans="1:9" ht="15.75">
      <c r="A17" s="61"/>
      <c r="B17" s="817"/>
      <c r="C17" s="817"/>
      <c r="D17" s="140" t="s">
        <v>352</v>
      </c>
      <c r="E17" s="140">
        <v>62</v>
      </c>
      <c r="F17" s="140">
        <v>62</v>
      </c>
      <c r="G17" s="153">
        <f t="shared" si="0"/>
        <v>100</v>
      </c>
      <c r="H17" s="140">
        <v>61</v>
      </c>
      <c r="I17" s="153">
        <f t="shared" si="1"/>
        <v>98.38709677419355</v>
      </c>
    </row>
    <row r="18" spans="1:9" ht="15.75">
      <c r="A18" s="61"/>
      <c r="B18" s="817"/>
      <c r="C18" s="817"/>
      <c r="D18" s="291" t="s">
        <v>115</v>
      </c>
      <c r="E18" s="196">
        <f>SUM(E16:E17)</f>
        <v>392</v>
      </c>
      <c r="F18" s="196">
        <f>SUM(F16:F17)</f>
        <v>379</v>
      </c>
      <c r="G18" s="153">
        <f t="shared" si="0"/>
        <v>96.68367346938776</v>
      </c>
      <c r="H18" s="196">
        <f>SUM(H16:H17)</f>
        <v>374</v>
      </c>
      <c r="I18" s="153">
        <f t="shared" si="1"/>
        <v>95.40816326530613</v>
      </c>
    </row>
    <row r="19" spans="1:9" ht="15.75">
      <c r="A19" s="61"/>
      <c r="B19" s="817">
        <v>5</v>
      </c>
      <c r="C19" s="817" t="s">
        <v>87</v>
      </c>
      <c r="D19" s="140" t="s">
        <v>355</v>
      </c>
      <c r="E19" s="140"/>
      <c r="F19" s="140"/>
      <c r="G19" s="195"/>
      <c r="H19" s="140"/>
      <c r="I19" s="153"/>
    </row>
    <row r="20" spans="1:9" ht="15.75">
      <c r="A20" s="61"/>
      <c r="B20" s="817"/>
      <c r="C20" s="817"/>
      <c r="D20" s="140" t="s">
        <v>354</v>
      </c>
      <c r="E20" s="140"/>
      <c r="F20" s="140"/>
      <c r="G20" s="195"/>
      <c r="H20" s="140"/>
      <c r="I20" s="153"/>
    </row>
    <row r="21" spans="1:9" ht="15.75">
      <c r="A21" s="61"/>
      <c r="B21" s="817"/>
      <c r="C21" s="817"/>
      <c r="D21" s="291" t="s">
        <v>115</v>
      </c>
      <c r="E21" s="196"/>
      <c r="F21" s="196"/>
      <c r="G21" s="195"/>
      <c r="H21" s="196"/>
      <c r="I21" s="153"/>
    </row>
    <row r="22" spans="1:9" ht="15.75">
      <c r="A22" s="61"/>
      <c r="B22" s="817">
        <v>6</v>
      </c>
      <c r="C22" s="817" t="s">
        <v>242</v>
      </c>
      <c r="D22" s="468" t="s">
        <v>357</v>
      </c>
      <c r="E22" s="140">
        <v>440</v>
      </c>
      <c r="F22" s="140">
        <v>420</v>
      </c>
      <c r="G22" s="153">
        <f t="shared" si="0"/>
        <v>95.45454545454545</v>
      </c>
      <c r="H22" s="140">
        <v>407</v>
      </c>
      <c r="I22" s="153">
        <f t="shared" si="1"/>
        <v>92.5</v>
      </c>
    </row>
    <row r="23" spans="1:9" ht="15.75">
      <c r="A23" s="61"/>
      <c r="B23" s="817"/>
      <c r="C23" s="817"/>
      <c r="D23" s="468" t="s">
        <v>286</v>
      </c>
      <c r="E23" s="140">
        <v>57</v>
      </c>
      <c r="F23" s="140">
        <v>50</v>
      </c>
      <c r="G23" s="153">
        <f t="shared" si="0"/>
        <v>87.71929824561403</v>
      </c>
      <c r="H23" s="140">
        <v>50</v>
      </c>
      <c r="I23" s="153">
        <f t="shared" si="1"/>
        <v>87.71929824561403</v>
      </c>
    </row>
    <row r="24" spans="1:9" ht="15.75">
      <c r="A24" s="61"/>
      <c r="B24" s="817"/>
      <c r="C24" s="817"/>
      <c r="D24" s="444" t="s">
        <v>115</v>
      </c>
      <c r="E24" s="140">
        <f>SUM(E22:E23)</f>
        <v>497</v>
      </c>
      <c r="F24" s="140">
        <f>SUM(F22:F23)</f>
        <v>470</v>
      </c>
      <c r="G24" s="153">
        <f t="shared" si="0"/>
        <v>94.56740442655935</v>
      </c>
      <c r="H24" s="140">
        <f>SUM(H22:H23)</f>
        <v>457</v>
      </c>
      <c r="I24" s="153">
        <f t="shared" si="1"/>
        <v>91.95171026156942</v>
      </c>
    </row>
    <row r="25" spans="1:9" ht="15.75">
      <c r="A25" s="61"/>
      <c r="B25" s="817">
        <v>7</v>
      </c>
      <c r="C25" s="817" t="s">
        <v>89</v>
      </c>
      <c r="D25" s="443" t="s">
        <v>261</v>
      </c>
      <c r="E25" s="140">
        <v>43</v>
      </c>
      <c r="F25" s="140">
        <v>41</v>
      </c>
      <c r="G25" s="153">
        <f t="shared" si="0"/>
        <v>95.34883720930233</v>
      </c>
      <c r="H25" s="140">
        <v>39</v>
      </c>
      <c r="I25" s="153">
        <f t="shared" si="1"/>
        <v>90.69767441860465</v>
      </c>
    </row>
    <row r="26" spans="1:9" ht="15.75">
      <c r="A26" s="61"/>
      <c r="B26" s="817"/>
      <c r="C26" s="817"/>
      <c r="D26" s="443" t="s">
        <v>302</v>
      </c>
      <c r="E26" s="140">
        <v>242</v>
      </c>
      <c r="F26" s="140">
        <v>240</v>
      </c>
      <c r="G26" s="153">
        <f t="shared" si="0"/>
        <v>99.17355371900827</v>
      </c>
      <c r="H26" s="140">
        <v>199</v>
      </c>
      <c r="I26" s="153">
        <f t="shared" si="1"/>
        <v>82.23140495867769</v>
      </c>
    </row>
    <row r="27" spans="1:9" ht="15.75">
      <c r="A27" s="61"/>
      <c r="B27" s="817"/>
      <c r="C27" s="817"/>
      <c r="D27" s="444" t="s">
        <v>115</v>
      </c>
      <c r="E27" s="140">
        <f>SUM(E25:E26)</f>
        <v>285</v>
      </c>
      <c r="F27" s="140">
        <f>SUM(F25:F26)</f>
        <v>281</v>
      </c>
      <c r="G27" s="153">
        <f t="shared" si="0"/>
        <v>98.59649122807016</v>
      </c>
      <c r="H27" s="140">
        <f>SUM(H25:H26)</f>
        <v>238</v>
      </c>
      <c r="I27" s="153">
        <f t="shared" si="1"/>
        <v>83.50877192982456</v>
      </c>
    </row>
    <row r="28" spans="1:9" ht="15.75" customHeight="1">
      <c r="A28" s="61"/>
      <c r="B28" s="817">
        <v>8</v>
      </c>
      <c r="C28" s="815" t="s">
        <v>281</v>
      </c>
      <c r="D28" s="292" t="s">
        <v>368</v>
      </c>
      <c r="E28" s="140">
        <v>394</v>
      </c>
      <c r="F28" s="140">
        <v>374</v>
      </c>
      <c r="G28" s="153">
        <f t="shared" si="0"/>
        <v>94.9238578680203</v>
      </c>
      <c r="H28" s="140">
        <v>322</v>
      </c>
      <c r="I28" s="153">
        <f t="shared" si="1"/>
        <v>81.7258883248731</v>
      </c>
    </row>
    <row r="29" spans="1:9" ht="17.25" customHeight="1">
      <c r="A29" s="61"/>
      <c r="B29" s="817"/>
      <c r="C29" s="815"/>
      <c r="D29" s="308" t="s">
        <v>262</v>
      </c>
      <c r="E29" s="140">
        <v>398</v>
      </c>
      <c r="F29" s="140">
        <v>366</v>
      </c>
      <c r="G29" s="153">
        <f t="shared" si="0"/>
        <v>91.95979899497488</v>
      </c>
      <c r="H29" s="140">
        <v>261</v>
      </c>
      <c r="I29" s="153">
        <f t="shared" si="1"/>
        <v>65.57788944723619</v>
      </c>
    </row>
    <row r="30" spans="1:9" ht="15.75">
      <c r="A30" s="61"/>
      <c r="B30" s="817"/>
      <c r="C30" s="815"/>
      <c r="D30" s="291" t="s">
        <v>115</v>
      </c>
      <c r="E30" s="196">
        <f>SUM(E28:E29)</f>
        <v>792</v>
      </c>
      <c r="F30" s="196">
        <f>SUM(F28:F29)</f>
        <v>740</v>
      </c>
      <c r="G30" s="153">
        <f t="shared" si="0"/>
        <v>93.43434343434343</v>
      </c>
      <c r="H30" s="196">
        <f>SUM(H28:H29)</f>
        <v>583</v>
      </c>
      <c r="I30" s="153">
        <f t="shared" si="1"/>
        <v>73.61111111111111</v>
      </c>
    </row>
    <row r="31" spans="1:9" ht="15.75">
      <c r="A31" s="61"/>
      <c r="B31" s="817">
        <v>9</v>
      </c>
      <c r="C31" s="817" t="s">
        <v>92</v>
      </c>
      <c r="D31" s="140" t="s">
        <v>264</v>
      </c>
      <c r="E31" s="140">
        <v>613</v>
      </c>
      <c r="F31" s="479">
        <v>592</v>
      </c>
      <c r="G31" s="153">
        <f t="shared" si="0"/>
        <v>96.5742251223491</v>
      </c>
      <c r="H31" s="479">
        <v>537</v>
      </c>
      <c r="I31" s="153">
        <f t="shared" si="1"/>
        <v>87.60195758564437</v>
      </c>
    </row>
    <row r="32" spans="1:9" ht="15.75">
      <c r="A32" s="61"/>
      <c r="B32" s="817"/>
      <c r="C32" s="819"/>
      <c r="D32" s="140" t="s">
        <v>263</v>
      </c>
      <c r="E32" s="196">
        <v>334</v>
      </c>
      <c r="F32" s="196">
        <v>331</v>
      </c>
      <c r="G32" s="491">
        <f t="shared" si="0"/>
        <v>99.10179640718563</v>
      </c>
      <c r="H32" s="196">
        <v>325</v>
      </c>
      <c r="I32" s="153">
        <f t="shared" si="1"/>
        <v>97.30538922155688</v>
      </c>
    </row>
    <row r="33" spans="1:9" ht="15.75">
      <c r="A33" s="61"/>
      <c r="B33" s="817"/>
      <c r="C33" s="819"/>
      <c r="D33" s="291" t="s">
        <v>115</v>
      </c>
      <c r="E33" s="196">
        <f>SUM(E31:E32)</f>
        <v>947</v>
      </c>
      <c r="F33" s="196">
        <f>SUM(F31:F32)</f>
        <v>923</v>
      </c>
      <c r="G33" s="491">
        <f t="shared" si="0"/>
        <v>97.46568109820485</v>
      </c>
      <c r="H33" s="196">
        <f>SUM(H31:H32)</f>
        <v>862</v>
      </c>
      <c r="I33" s="153">
        <f t="shared" si="1"/>
        <v>91.02428722280888</v>
      </c>
    </row>
    <row r="34" spans="1:9" ht="15.75">
      <c r="A34" s="61"/>
      <c r="B34" s="817">
        <v>10</v>
      </c>
      <c r="C34" s="819" t="s">
        <v>93</v>
      </c>
      <c r="D34" s="140" t="s">
        <v>265</v>
      </c>
      <c r="E34" s="196">
        <v>1030</v>
      </c>
      <c r="F34" s="196">
        <v>935</v>
      </c>
      <c r="G34" s="491">
        <f t="shared" si="0"/>
        <v>90.77669902912622</v>
      </c>
      <c r="H34" s="196">
        <v>862</v>
      </c>
      <c r="I34" s="153">
        <f t="shared" si="1"/>
        <v>83.68932038834951</v>
      </c>
    </row>
    <row r="35" spans="1:9" ht="15.75">
      <c r="A35" s="61"/>
      <c r="B35" s="817"/>
      <c r="C35" s="819"/>
      <c r="D35" s="140" t="s">
        <v>266</v>
      </c>
      <c r="E35" s="196">
        <v>120</v>
      </c>
      <c r="F35" s="196">
        <v>117</v>
      </c>
      <c r="G35" s="491">
        <f t="shared" si="0"/>
        <v>97.5</v>
      </c>
      <c r="H35" s="196">
        <v>102</v>
      </c>
      <c r="I35" s="153">
        <f t="shared" si="1"/>
        <v>85</v>
      </c>
    </row>
    <row r="36" spans="1:9" ht="15.75">
      <c r="A36" s="61"/>
      <c r="B36" s="817"/>
      <c r="C36" s="819"/>
      <c r="D36" s="291" t="s">
        <v>115</v>
      </c>
      <c r="E36" s="140">
        <f>SUM(E34:E35)</f>
        <v>1150</v>
      </c>
      <c r="F36" s="140">
        <f>SUM(F34:F35)</f>
        <v>1052</v>
      </c>
      <c r="G36" s="153">
        <f t="shared" si="0"/>
        <v>91.47826086956522</v>
      </c>
      <c r="H36" s="140">
        <f>SUM(H34:H35)</f>
        <v>964</v>
      </c>
      <c r="I36" s="153">
        <f t="shared" si="1"/>
        <v>83.82608695652173</v>
      </c>
    </row>
    <row r="37" spans="1:9" ht="15.75">
      <c r="A37" s="61"/>
      <c r="B37" s="817">
        <v>11</v>
      </c>
      <c r="C37" s="819" t="s">
        <v>94</v>
      </c>
      <c r="D37" s="140" t="s">
        <v>388</v>
      </c>
      <c r="E37" s="140">
        <v>1550</v>
      </c>
      <c r="F37" s="140">
        <v>1333</v>
      </c>
      <c r="G37" s="153">
        <f t="shared" si="0"/>
        <v>86</v>
      </c>
      <c r="H37" s="140">
        <v>667</v>
      </c>
      <c r="I37" s="153">
        <f t="shared" si="1"/>
        <v>43.03225806451613</v>
      </c>
    </row>
    <row r="38" spans="1:9" ht="15.75">
      <c r="A38" s="61"/>
      <c r="B38" s="817"/>
      <c r="C38" s="819"/>
      <c r="D38" s="483" t="s">
        <v>387</v>
      </c>
      <c r="E38" s="140">
        <v>206</v>
      </c>
      <c r="F38" s="140">
        <v>201</v>
      </c>
      <c r="G38" s="153">
        <f t="shared" si="0"/>
        <v>97.57281553398059</v>
      </c>
      <c r="H38" s="140">
        <v>199</v>
      </c>
      <c r="I38" s="153">
        <f t="shared" si="1"/>
        <v>96.60194174757282</v>
      </c>
    </row>
    <row r="39" spans="1:9" ht="18.75" customHeight="1">
      <c r="A39" s="61"/>
      <c r="B39" s="817"/>
      <c r="C39" s="819"/>
      <c r="D39" s="291" t="s">
        <v>115</v>
      </c>
      <c r="E39" s="140">
        <f>SUM(E37:E38)</f>
        <v>1756</v>
      </c>
      <c r="F39" s="140">
        <f>SUM(F37:F38)</f>
        <v>1534</v>
      </c>
      <c r="G39" s="153">
        <f t="shared" si="0"/>
        <v>87.35763097949885</v>
      </c>
      <c r="H39" s="140">
        <f>SUM(H37:H38)</f>
        <v>866</v>
      </c>
      <c r="I39" s="153">
        <f t="shared" si="1"/>
        <v>49.31662870159453</v>
      </c>
    </row>
    <row r="40" spans="1:9" ht="18" customHeight="1">
      <c r="A40" s="61"/>
      <c r="B40" s="817">
        <v>12</v>
      </c>
      <c r="C40" s="819" t="s">
        <v>62</v>
      </c>
      <c r="D40" s="314" t="s">
        <v>393</v>
      </c>
      <c r="E40" s="140">
        <v>1077</v>
      </c>
      <c r="F40" s="140">
        <v>998</v>
      </c>
      <c r="G40" s="153">
        <f t="shared" si="0"/>
        <v>92.6648096564531</v>
      </c>
      <c r="H40" s="140">
        <v>920</v>
      </c>
      <c r="I40" s="153">
        <f t="shared" si="1"/>
        <v>85.42246982358404</v>
      </c>
    </row>
    <row r="41" spans="1:9" ht="18" customHeight="1">
      <c r="A41" s="61"/>
      <c r="B41" s="817"/>
      <c r="C41" s="819"/>
      <c r="D41" s="314" t="s">
        <v>394</v>
      </c>
      <c r="E41" s="140">
        <v>322</v>
      </c>
      <c r="F41" s="140">
        <v>318</v>
      </c>
      <c r="G41" s="153">
        <f t="shared" si="0"/>
        <v>98.75776397515527</v>
      </c>
      <c r="H41" s="140">
        <v>258</v>
      </c>
      <c r="I41" s="153">
        <f t="shared" si="1"/>
        <v>80.12422360248446</v>
      </c>
    </row>
    <row r="42" spans="1:9" ht="15.75">
      <c r="A42" s="61"/>
      <c r="B42" s="817"/>
      <c r="C42" s="819"/>
      <c r="D42" s="291" t="s">
        <v>115</v>
      </c>
      <c r="E42" s="140">
        <f>SUM(E40:E41)</f>
        <v>1399</v>
      </c>
      <c r="F42" s="140">
        <f>SUM(F40:F41)</f>
        <v>1316</v>
      </c>
      <c r="G42" s="153">
        <f t="shared" si="0"/>
        <v>94.06719085060757</v>
      </c>
      <c r="H42" s="140">
        <f>SUM(H40:H41)</f>
        <v>1178</v>
      </c>
      <c r="I42" s="153">
        <f t="shared" si="1"/>
        <v>84.20300214438885</v>
      </c>
    </row>
    <row r="43" spans="1:9" ht="15.75">
      <c r="A43" s="61"/>
      <c r="B43" s="817">
        <v>13</v>
      </c>
      <c r="C43" s="819" t="s">
        <v>95</v>
      </c>
      <c r="D43" s="314" t="s">
        <v>398</v>
      </c>
      <c r="E43" s="140">
        <v>195</v>
      </c>
      <c r="F43" s="140">
        <v>115</v>
      </c>
      <c r="G43" s="153">
        <f t="shared" si="0"/>
        <v>58.97435897435898</v>
      </c>
      <c r="H43" s="140">
        <v>115</v>
      </c>
      <c r="I43" s="153">
        <f t="shared" si="1"/>
        <v>58.97435897435898</v>
      </c>
    </row>
    <row r="44" spans="1:9" ht="15.75">
      <c r="A44" s="61"/>
      <c r="B44" s="817"/>
      <c r="C44" s="819"/>
      <c r="D44" s="314" t="s">
        <v>267</v>
      </c>
      <c r="E44" s="140">
        <v>2497</v>
      </c>
      <c r="F44" s="140">
        <v>1174</v>
      </c>
      <c r="G44" s="153">
        <f t="shared" si="0"/>
        <v>47.016419703644374</v>
      </c>
      <c r="H44" s="140">
        <v>488</v>
      </c>
      <c r="I44" s="153">
        <f t="shared" si="1"/>
        <v>19.543452142571084</v>
      </c>
    </row>
    <row r="45" spans="1:9" ht="15.75">
      <c r="A45" s="61"/>
      <c r="B45" s="817"/>
      <c r="C45" s="819"/>
      <c r="D45" s="291" t="s">
        <v>115</v>
      </c>
      <c r="E45" s="140">
        <f>SUM(E43:E44)</f>
        <v>2692</v>
      </c>
      <c r="F45" s="140">
        <f>SUM(F43:F44)</f>
        <v>1289</v>
      </c>
      <c r="G45" s="153">
        <f t="shared" si="0"/>
        <v>47.882615156017835</v>
      </c>
      <c r="H45" s="140">
        <f>SUM(H43:H44)</f>
        <v>603</v>
      </c>
      <c r="I45" s="153">
        <f t="shared" si="1"/>
        <v>22.399702823179794</v>
      </c>
    </row>
    <row r="46" spans="1:9" ht="15.75" customHeight="1">
      <c r="A46" s="61"/>
      <c r="B46" s="817">
        <v>14</v>
      </c>
      <c r="C46" s="817" t="s">
        <v>48</v>
      </c>
      <c r="D46" s="140" t="s">
        <v>288</v>
      </c>
      <c r="E46" s="140">
        <v>70</v>
      </c>
      <c r="F46" s="140">
        <v>69</v>
      </c>
      <c r="G46" s="153">
        <f t="shared" si="0"/>
        <v>98.57142857142858</v>
      </c>
      <c r="H46" s="140">
        <v>68</v>
      </c>
      <c r="I46" s="153">
        <f t="shared" si="1"/>
        <v>97.14285714285714</v>
      </c>
    </row>
    <row r="47" spans="1:9" ht="18" customHeight="1">
      <c r="A47" s="61"/>
      <c r="B47" s="817"/>
      <c r="C47" s="817"/>
      <c r="D47" s="140" t="s">
        <v>268</v>
      </c>
      <c r="E47" s="140">
        <v>350</v>
      </c>
      <c r="F47" s="140">
        <v>350</v>
      </c>
      <c r="G47" s="153">
        <f t="shared" si="0"/>
        <v>100</v>
      </c>
      <c r="H47" s="140">
        <v>329</v>
      </c>
      <c r="I47" s="153">
        <f t="shared" si="1"/>
        <v>94</v>
      </c>
    </row>
    <row r="48" spans="1:9" ht="15.75">
      <c r="A48" s="61"/>
      <c r="B48" s="817"/>
      <c r="C48" s="817"/>
      <c r="D48" s="291" t="s">
        <v>115</v>
      </c>
      <c r="E48" s="140">
        <f>SUM(E46:E47)</f>
        <v>420</v>
      </c>
      <c r="F48" s="140">
        <f>SUM(F46:F47)</f>
        <v>419</v>
      </c>
      <c r="G48" s="153">
        <f t="shared" si="0"/>
        <v>99.76190476190476</v>
      </c>
      <c r="H48" s="140">
        <f>SUM(H46:H47)</f>
        <v>397</v>
      </c>
      <c r="I48" s="153">
        <f t="shared" si="1"/>
        <v>94.52380952380952</v>
      </c>
    </row>
    <row r="49" spans="1:9" ht="15.75" customHeight="1">
      <c r="A49" s="61"/>
      <c r="B49" s="817">
        <v>15</v>
      </c>
      <c r="C49" s="817" t="s">
        <v>96</v>
      </c>
      <c r="D49" s="140" t="s">
        <v>269</v>
      </c>
      <c r="E49" s="196">
        <v>422</v>
      </c>
      <c r="F49" s="196">
        <v>411</v>
      </c>
      <c r="G49" s="153">
        <f t="shared" si="0"/>
        <v>97.39336492890996</v>
      </c>
      <c r="H49" s="196">
        <v>395</v>
      </c>
      <c r="I49" s="153">
        <f t="shared" si="1"/>
        <v>93.60189573459715</v>
      </c>
    </row>
    <row r="50" spans="1:9" ht="18" customHeight="1">
      <c r="A50" s="61"/>
      <c r="B50" s="817"/>
      <c r="C50" s="817"/>
      <c r="D50" s="140" t="s">
        <v>408</v>
      </c>
      <c r="E50" s="196">
        <v>90</v>
      </c>
      <c r="F50" s="196">
        <v>87</v>
      </c>
      <c r="G50" s="153">
        <f t="shared" si="0"/>
        <v>96.66666666666667</v>
      </c>
      <c r="H50" s="196">
        <v>50</v>
      </c>
      <c r="I50" s="153">
        <f t="shared" si="1"/>
        <v>55.55555555555556</v>
      </c>
    </row>
    <row r="51" spans="1:9" ht="15.75">
      <c r="A51" s="61"/>
      <c r="B51" s="817"/>
      <c r="C51" s="817"/>
      <c r="D51" s="291" t="s">
        <v>115</v>
      </c>
      <c r="E51" s="140">
        <f>SUM(E49:E50)</f>
        <v>512</v>
      </c>
      <c r="F51" s="140">
        <f>SUM(F49:F50)</f>
        <v>498</v>
      </c>
      <c r="G51" s="153">
        <f t="shared" si="0"/>
        <v>97.265625</v>
      </c>
      <c r="H51" s="140">
        <f>SUM(H49:H50)</f>
        <v>445</v>
      </c>
      <c r="I51" s="153">
        <f t="shared" si="1"/>
        <v>86.9140625</v>
      </c>
    </row>
    <row r="52" spans="1:9" ht="15.75">
      <c r="A52" s="61"/>
      <c r="B52" s="817">
        <v>16</v>
      </c>
      <c r="C52" s="817" t="s">
        <v>97</v>
      </c>
      <c r="D52" s="443" t="s">
        <v>270</v>
      </c>
      <c r="E52" s="500">
        <v>1427</v>
      </c>
      <c r="F52" s="500">
        <v>1366</v>
      </c>
      <c r="G52" s="195">
        <f t="shared" si="0"/>
        <v>95.72529782761036</v>
      </c>
      <c r="H52" s="500">
        <v>1221</v>
      </c>
      <c r="I52" s="153">
        <f t="shared" si="1"/>
        <v>85.56412053258585</v>
      </c>
    </row>
    <row r="53" spans="1:9" ht="15.75">
      <c r="A53" s="61"/>
      <c r="B53" s="817"/>
      <c r="C53" s="817"/>
      <c r="D53" s="443" t="s">
        <v>271</v>
      </c>
      <c r="E53" s="196">
        <v>58</v>
      </c>
      <c r="F53" s="154">
        <v>58</v>
      </c>
      <c r="G53" s="195">
        <f t="shared" si="0"/>
        <v>100</v>
      </c>
      <c r="H53" s="196">
        <v>54</v>
      </c>
      <c r="I53" s="153">
        <f t="shared" si="1"/>
        <v>93.10344827586206</v>
      </c>
    </row>
    <row r="54" spans="1:9" ht="15.75">
      <c r="A54" s="61"/>
      <c r="B54" s="817"/>
      <c r="C54" s="817"/>
      <c r="D54" s="291" t="s">
        <v>115</v>
      </c>
      <c r="E54" s="196">
        <f>SUM(E52:E53)</f>
        <v>1485</v>
      </c>
      <c r="F54" s="196">
        <f>SUM(F52:F53)</f>
        <v>1424</v>
      </c>
      <c r="G54" s="195">
        <f t="shared" si="0"/>
        <v>95.89225589225589</v>
      </c>
      <c r="H54" s="196">
        <f>SUM(H52:H53)</f>
        <v>1275</v>
      </c>
      <c r="I54" s="153">
        <f t="shared" si="1"/>
        <v>85.85858585858585</v>
      </c>
    </row>
    <row r="55" spans="1:9" ht="15.75">
      <c r="A55" s="61"/>
      <c r="B55" s="817">
        <v>17</v>
      </c>
      <c r="C55" s="817" t="s">
        <v>98</v>
      </c>
      <c r="D55" s="140" t="s">
        <v>418</v>
      </c>
      <c r="E55" s="196">
        <v>735</v>
      </c>
      <c r="F55" s="196">
        <v>486</v>
      </c>
      <c r="G55" s="195">
        <f t="shared" si="0"/>
        <v>66.12244897959184</v>
      </c>
      <c r="H55" s="196">
        <v>420</v>
      </c>
      <c r="I55" s="153">
        <f t="shared" si="1"/>
        <v>57.14285714285714</v>
      </c>
    </row>
    <row r="56" spans="1:9" ht="15.75">
      <c r="A56" s="61"/>
      <c r="B56" s="817"/>
      <c r="C56" s="817"/>
      <c r="D56" s="140" t="s">
        <v>290</v>
      </c>
      <c r="E56" s="196">
        <v>156</v>
      </c>
      <c r="F56" s="196">
        <v>147</v>
      </c>
      <c r="G56" s="195">
        <f t="shared" si="0"/>
        <v>94.23076923076923</v>
      </c>
      <c r="H56" s="196">
        <v>133</v>
      </c>
      <c r="I56" s="153">
        <f t="shared" si="1"/>
        <v>85.25641025641025</v>
      </c>
    </row>
    <row r="57" spans="1:9" ht="15.75">
      <c r="A57" s="61"/>
      <c r="B57" s="817"/>
      <c r="C57" s="817"/>
      <c r="D57" s="291" t="s">
        <v>115</v>
      </c>
      <c r="E57" s="140">
        <f>SUM(E55:E56)</f>
        <v>891</v>
      </c>
      <c r="F57" s="140">
        <f>SUM(F55:F56)</f>
        <v>633</v>
      </c>
      <c r="G57" s="153">
        <f t="shared" si="0"/>
        <v>71.04377104377105</v>
      </c>
      <c r="H57" s="140">
        <f>SUM(H55:H56)</f>
        <v>553</v>
      </c>
      <c r="I57" s="153">
        <f t="shared" si="1"/>
        <v>62.065095398428724</v>
      </c>
    </row>
    <row r="58" spans="1:9" ht="15.75">
      <c r="A58" s="61"/>
      <c r="B58" s="817">
        <v>18</v>
      </c>
      <c r="C58" s="817" t="s">
        <v>243</v>
      </c>
      <c r="D58" s="140" t="s">
        <v>272</v>
      </c>
      <c r="E58" s="490">
        <v>1300</v>
      </c>
      <c r="F58" s="490">
        <v>1224</v>
      </c>
      <c r="G58" s="195">
        <f t="shared" si="0"/>
        <v>94.15384615384616</v>
      </c>
      <c r="H58" s="490">
        <v>1102</v>
      </c>
      <c r="I58" s="153">
        <f t="shared" si="1"/>
        <v>84.76923076923077</v>
      </c>
    </row>
    <row r="59" spans="1:9" ht="15.75">
      <c r="A59" s="61"/>
      <c r="B59" s="817"/>
      <c r="C59" s="817"/>
      <c r="D59" s="140" t="s">
        <v>273</v>
      </c>
      <c r="E59" s="140">
        <v>225</v>
      </c>
      <c r="F59" s="140">
        <v>210</v>
      </c>
      <c r="G59" s="195">
        <f t="shared" si="0"/>
        <v>93.33333333333333</v>
      </c>
      <c r="H59" s="140">
        <v>193</v>
      </c>
      <c r="I59" s="153">
        <f t="shared" si="1"/>
        <v>85.77777777777777</v>
      </c>
    </row>
    <row r="60" spans="1:9" ht="15.75">
      <c r="A60" s="61"/>
      <c r="B60" s="817"/>
      <c r="C60" s="817"/>
      <c r="D60" s="291" t="s">
        <v>115</v>
      </c>
      <c r="E60" s="196">
        <f>SUM(E58:E59)</f>
        <v>1525</v>
      </c>
      <c r="F60" s="196">
        <f>SUM(F58:F59)</f>
        <v>1434</v>
      </c>
      <c r="G60" s="195">
        <f t="shared" si="0"/>
        <v>94.0327868852459</v>
      </c>
      <c r="H60" s="196">
        <f>SUM(H58:H59)</f>
        <v>1295</v>
      </c>
      <c r="I60" s="153">
        <f t="shared" si="1"/>
        <v>84.91803278688525</v>
      </c>
    </row>
    <row r="61" spans="1:9" ht="15.75">
      <c r="A61" s="61"/>
      <c r="B61" s="817">
        <v>19</v>
      </c>
      <c r="C61" s="817" t="s">
        <v>244</v>
      </c>
      <c r="D61" s="140" t="s">
        <v>274</v>
      </c>
      <c r="E61" s="140">
        <v>1030</v>
      </c>
      <c r="F61" s="140">
        <v>986</v>
      </c>
      <c r="G61" s="195">
        <f t="shared" si="0"/>
        <v>95.72815533980582</v>
      </c>
      <c r="H61" s="140">
        <v>733</v>
      </c>
      <c r="I61" s="153">
        <f t="shared" si="1"/>
        <v>71.16504854368932</v>
      </c>
    </row>
    <row r="62" spans="1:9" ht="15.75">
      <c r="A62" s="61"/>
      <c r="B62" s="817"/>
      <c r="C62" s="817"/>
      <c r="D62" s="502" t="s">
        <v>431</v>
      </c>
      <c r="E62" s="140">
        <v>229</v>
      </c>
      <c r="F62" s="140">
        <v>229</v>
      </c>
      <c r="G62" s="195">
        <f t="shared" si="0"/>
        <v>100</v>
      </c>
      <c r="H62" s="140">
        <v>211</v>
      </c>
      <c r="I62" s="153">
        <f t="shared" si="1"/>
        <v>92.13973799126637</v>
      </c>
    </row>
    <row r="63" spans="1:9" ht="15.75">
      <c r="A63" s="61"/>
      <c r="B63" s="817"/>
      <c r="C63" s="817"/>
      <c r="D63" s="291" t="s">
        <v>115</v>
      </c>
      <c r="E63" s="284">
        <f>SUM(E61:E62)</f>
        <v>1259</v>
      </c>
      <c r="F63" s="284">
        <f>SUM(F61:F62)</f>
        <v>1215</v>
      </c>
      <c r="G63" s="318">
        <f t="shared" si="0"/>
        <v>96.50516282764099</v>
      </c>
      <c r="H63" s="284">
        <f>SUM(H61:H62)</f>
        <v>944</v>
      </c>
      <c r="I63" s="153">
        <f t="shared" si="1"/>
        <v>74.9801429706116</v>
      </c>
    </row>
    <row r="64" spans="1:9" ht="15.75">
      <c r="A64" s="61"/>
      <c r="B64" s="817">
        <v>20</v>
      </c>
      <c r="C64" s="817" t="s">
        <v>245</v>
      </c>
      <c r="D64" s="140" t="s">
        <v>276</v>
      </c>
      <c r="E64" s="513">
        <v>480</v>
      </c>
      <c r="F64" s="513">
        <v>447</v>
      </c>
      <c r="G64" s="318">
        <f t="shared" si="0"/>
        <v>93.125</v>
      </c>
      <c r="H64" s="513">
        <v>436</v>
      </c>
      <c r="I64" s="153">
        <f t="shared" si="1"/>
        <v>90.83333333333333</v>
      </c>
    </row>
    <row r="65" spans="1:9" ht="15.75">
      <c r="A65" s="61"/>
      <c r="B65" s="817"/>
      <c r="C65" s="817"/>
      <c r="D65" s="140" t="s">
        <v>277</v>
      </c>
      <c r="E65" s="284">
        <v>68</v>
      </c>
      <c r="F65" s="284">
        <v>60</v>
      </c>
      <c r="G65" s="318">
        <f t="shared" si="0"/>
        <v>88.23529411764706</v>
      </c>
      <c r="H65" s="284">
        <v>60</v>
      </c>
      <c r="I65" s="153">
        <f t="shared" si="1"/>
        <v>88.23529411764706</v>
      </c>
    </row>
    <row r="66" spans="1:9" ht="15.75">
      <c r="A66" s="61"/>
      <c r="B66" s="817"/>
      <c r="C66" s="817"/>
      <c r="D66" s="291" t="s">
        <v>115</v>
      </c>
      <c r="E66" s="284">
        <f>SUM(E64:E65)</f>
        <v>548</v>
      </c>
      <c r="F66" s="284">
        <f>SUM(F64:F65)</f>
        <v>507</v>
      </c>
      <c r="G66" s="318">
        <f t="shared" si="0"/>
        <v>92.51824817518248</v>
      </c>
      <c r="H66" s="284">
        <f>SUM(H64:H65)</f>
        <v>496</v>
      </c>
      <c r="I66" s="153">
        <f t="shared" si="1"/>
        <v>90.51094890510949</v>
      </c>
    </row>
    <row r="67" spans="1:9" ht="15.75">
      <c r="A67" s="61"/>
      <c r="B67" s="817">
        <v>21</v>
      </c>
      <c r="C67" s="817" t="s">
        <v>246</v>
      </c>
      <c r="D67" s="308" t="s">
        <v>440</v>
      </c>
      <c r="E67" s="464">
        <v>464</v>
      </c>
      <c r="F67" s="464">
        <v>459</v>
      </c>
      <c r="G67" s="318">
        <f t="shared" si="0"/>
        <v>98.92241379310344</v>
      </c>
      <c r="H67" s="464">
        <v>404</v>
      </c>
      <c r="I67" s="153">
        <f t="shared" si="1"/>
        <v>87.06896551724138</v>
      </c>
    </row>
    <row r="68" spans="1:9" ht="15.75">
      <c r="A68" s="61"/>
      <c r="B68" s="817"/>
      <c r="C68" s="817"/>
      <c r="D68" s="140" t="s">
        <v>283</v>
      </c>
      <c r="E68" s="514">
        <v>1155</v>
      </c>
      <c r="F68" s="514">
        <v>1133</v>
      </c>
      <c r="G68" s="318">
        <f t="shared" si="0"/>
        <v>98.09523809523809</v>
      </c>
      <c r="H68" s="514">
        <v>909</v>
      </c>
      <c r="I68" s="153">
        <f t="shared" si="1"/>
        <v>78.70129870129871</v>
      </c>
    </row>
    <row r="69" spans="1:9" ht="15.75">
      <c r="A69" s="61"/>
      <c r="B69" s="817"/>
      <c r="C69" s="817"/>
      <c r="D69" s="291" t="s">
        <v>115</v>
      </c>
      <c r="E69" s="196">
        <f>SUM(E67:E68)</f>
        <v>1619</v>
      </c>
      <c r="F69" s="196">
        <f>SUM(F67:F68)</f>
        <v>1592</v>
      </c>
      <c r="G69" s="195">
        <f t="shared" si="0"/>
        <v>98.33230389129092</v>
      </c>
      <c r="H69" s="196">
        <f>SUM(H67:H68)</f>
        <v>1313</v>
      </c>
      <c r="I69" s="153">
        <f t="shared" si="1"/>
        <v>81.09944410129711</v>
      </c>
    </row>
    <row r="70" spans="1:9" ht="15.75">
      <c r="A70" s="61"/>
      <c r="B70" s="817">
        <v>22</v>
      </c>
      <c r="C70" s="817" t="s">
        <v>247</v>
      </c>
      <c r="D70" s="140" t="s">
        <v>278</v>
      </c>
      <c r="E70" s="305">
        <v>617</v>
      </c>
      <c r="F70" s="305">
        <v>542</v>
      </c>
      <c r="G70" s="318">
        <f t="shared" si="0"/>
        <v>87.84440842787681</v>
      </c>
      <c r="H70" s="305">
        <v>496</v>
      </c>
      <c r="I70" s="153">
        <f t="shared" si="1"/>
        <v>80.38897893030794</v>
      </c>
    </row>
    <row r="71" spans="1:9" ht="15.75">
      <c r="A71" s="61"/>
      <c r="B71" s="817"/>
      <c r="C71" s="817"/>
      <c r="D71" s="314" t="s">
        <v>445</v>
      </c>
      <c r="E71" s="305">
        <v>293</v>
      </c>
      <c r="F71" s="305">
        <v>293</v>
      </c>
      <c r="G71" s="318">
        <f t="shared" si="0"/>
        <v>100</v>
      </c>
      <c r="H71" s="305">
        <v>293</v>
      </c>
      <c r="I71" s="153">
        <f aca="true" t="shared" si="2" ref="I71:I81">+H71/E71*100</f>
        <v>100</v>
      </c>
    </row>
    <row r="72" spans="1:9" ht="15.75">
      <c r="A72" s="61"/>
      <c r="B72" s="817"/>
      <c r="C72" s="819"/>
      <c r="D72" s="291" t="s">
        <v>115</v>
      </c>
      <c r="E72" s="196">
        <f>SUM(E70:E71)</f>
        <v>910</v>
      </c>
      <c r="F72" s="196">
        <f>SUM(F70:F71)</f>
        <v>835</v>
      </c>
      <c r="G72" s="195">
        <f>+F72/E72*100</f>
        <v>91.75824175824175</v>
      </c>
      <c r="H72" s="196">
        <f>SUM(H70:H71)</f>
        <v>789</v>
      </c>
      <c r="I72" s="153">
        <f t="shared" si="2"/>
        <v>86.7032967032967</v>
      </c>
    </row>
    <row r="73" spans="1:9" ht="15.75">
      <c r="A73" s="61"/>
      <c r="B73" s="817">
        <v>23</v>
      </c>
      <c r="C73" s="819" t="s">
        <v>248</v>
      </c>
      <c r="D73" s="140" t="s">
        <v>279</v>
      </c>
      <c r="E73" s="140">
        <v>4011</v>
      </c>
      <c r="F73" s="140">
        <v>3649</v>
      </c>
      <c r="G73" s="195">
        <f t="shared" si="0"/>
        <v>90.97481924707056</v>
      </c>
      <c r="H73" s="140">
        <v>2866</v>
      </c>
      <c r="I73" s="153">
        <f t="shared" si="2"/>
        <v>71.45350286711543</v>
      </c>
    </row>
    <row r="74" spans="1:9" ht="15.75">
      <c r="A74" s="61"/>
      <c r="B74" s="817"/>
      <c r="C74" s="819"/>
      <c r="D74" s="293" t="s">
        <v>284</v>
      </c>
      <c r="E74" s="324">
        <v>100</v>
      </c>
      <c r="F74" s="324">
        <v>97</v>
      </c>
      <c r="G74" s="195">
        <f aca="true" t="shared" si="3" ref="G74:G81">+F74/E74*100</f>
        <v>97</v>
      </c>
      <c r="H74" s="324">
        <v>81</v>
      </c>
      <c r="I74" s="153">
        <f t="shared" si="2"/>
        <v>81</v>
      </c>
    </row>
    <row r="75" spans="1:9" ht="15.75">
      <c r="A75" s="61"/>
      <c r="B75" s="817"/>
      <c r="C75" s="819"/>
      <c r="D75" s="140" t="s">
        <v>115</v>
      </c>
      <c r="E75" s="196">
        <f>SUM(E73:E74)</f>
        <v>4111</v>
      </c>
      <c r="F75" s="196">
        <f>SUM(F73:F74)</f>
        <v>3746</v>
      </c>
      <c r="G75" s="195">
        <f t="shared" si="3"/>
        <v>91.12138165896376</v>
      </c>
      <c r="H75" s="196">
        <f>SUM(H73:H74)</f>
        <v>2947</v>
      </c>
      <c r="I75" s="153">
        <f t="shared" si="2"/>
        <v>71.68572123570908</v>
      </c>
    </row>
    <row r="76" spans="1:9" ht="15.75">
      <c r="A76" s="61"/>
      <c r="B76" s="817">
        <v>24</v>
      </c>
      <c r="C76" s="819" t="s">
        <v>58</v>
      </c>
      <c r="D76" s="140" t="s">
        <v>570</v>
      </c>
      <c r="E76" s="140">
        <v>740</v>
      </c>
      <c r="F76" s="140">
        <v>661</v>
      </c>
      <c r="G76" s="195">
        <f t="shared" si="3"/>
        <v>89.32432432432432</v>
      </c>
      <c r="H76" s="140">
        <v>661</v>
      </c>
      <c r="I76" s="153">
        <f>+H76/E76*100</f>
        <v>89.32432432432432</v>
      </c>
    </row>
    <row r="77" spans="1:9" ht="17.25" customHeight="1">
      <c r="A77" s="61"/>
      <c r="B77" s="817"/>
      <c r="C77" s="819"/>
      <c r="D77" s="196" t="s">
        <v>306</v>
      </c>
      <c r="E77" s="140">
        <v>168</v>
      </c>
      <c r="F77" s="140">
        <v>164</v>
      </c>
      <c r="G77" s="195">
        <f t="shared" si="3"/>
        <v>97.61904761904762</v>
      </c>
      <c r="H77" s="140">
        <v>106</v>
      </c>
      <c r="I77" s="153">
        <f t="shared" si="2"/>
        <v>63.095238095238095</v>
      </c>
    </row>
    <row r="78" spans="1:9" ht="15.75">
      <c r="A78" s="61"/>
      <c r="B78" s="817"/>
      <c r="C78" s="819"/>
      <c r="D78" s="291" t="s">
        <v>115</v>
      </c>
      <c r="E78" s="196">
        <f>SUM(E76:E77)</f>
        <v>908</v>
      </c>
      <c r="F78" s="196">
        <f>SUM(F76:F77)</f>
        <v>825</v>
      </c>
      <c r="G78" s="195">
        <f t="shared" si="3"/>
        <v>90.85903083700441</v>
      </c>
      <c r="H78" s="196">
        <f>SUM(H76:H77)</f>
        <v>767</v>
      </c>
      <c r="I78" s="153">
        <f t="shared" si="2"/>
        <v>84.47136563876651</v>
      </c>
    </row>
    <row r="79" spans="1:9" ht="15.75">
      <c r="A79" s="61"/>
      <c r="B79" s="852" t="s">
        <v>1</v>
      </c>
      <c r="C79" s="852"/>
      <c r="D79" s="852"/>
      <c r="E79" s="277">
        <f>SUM(E57,E54,E51,E48,E45,E42,E39,E36,E33,E30,E27,E24,E21,E18,E15,E12,E9)</f>
        <v>17620</v>
      </c>
      <c r="F79" s="277">
        <f>SUM(F57,F54,F51,F48,F45,F42,F39,F36,F33,F30,F27,F24,F21,F18,F15,F12,F9)</f>
        <v>14788</v>
      </c>
      <c r="G79" s="294">
        <f t="shared" si="3"/>
        <v>83.92735527809307</v>
      </c>
      <c r="H79" s="277">
        <f>SUM(H57,H54,H51,H48,H45,H42,H39,H36,H33,H30,H27,H24,H21,H18,H15,H12,H9)</f>
        <v>11373</v>
      </c>
      <c r="I79" s="294">
        <f t="shared" si="2"/>
        <v>64.54597048808172</v>
      </c>
    </row>
    <row r="80" spans="1:9" ht="15.75">
      <c r="A80" s="61"/>
      <c r="B80" s="852" t="s">
        <v>2</v>
      </c>
      <c r="C80" s="852"/>
      <c r="D80" s="852"/>
      <c r="E80" s="277">
        <f>SUM(E78,E75,E72,E69,E66,E63,E60)</f>
        <v>10880</v>
      </c>
      <c r="F80" s="277">
        <f>SUM(F78,F75,F72,F69,F66,F63,F60)</f>
        <v>10154</v>
      </c>
      <c r="G80" s="294">
        <f t="shared" si="3"/>
        <v>93.32720588235294</v>
      </c>
      <c r="H80" s="277">
        <f>SUM(H78,H75,H72,H69,H66,H63,H60)</f>
        <v>8551</v>
      </c>
      <c r="I80" s="294">
        <f t="shared" si="2"/>
        <v>78.59375</v>
      </c>
    </row>
    <row r="81" spans="1:9" ht="15.75">
      <c r="A81" s="61"/>
      <c r="B81" s="852" t="s">
        <v>0</v>
      </c>
      <c r="C81" s="852"/>
      <c r="D81" s="852"/>
      <c r="E81" s="277">
        <f>SUM(E79,E80)</f>
        <v>28500</v>
      </c>
      <c r="F81" s="277">
        <f>SUM(F79,F80)</f>
        <v>24942</v>
      </c>
      <c r="G81" s="294">
        <f t="shared" si="3"/>
        <v>87.51578947368421</v>
      </c>
      <c r="H81" s="277">
        <f>SUM(H79,H80)</f>
        <v>19924</v>
      </c>
      <c r="I81" s="294">
        <f t="shared" si="2"/>
        <v>69.90877192982457</v>
      </c>
    </row>
    <row r="82" spans="1:9" ht="15.75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5.75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5.75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5.75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5.75">
      <c r="A86" s="61"/>
      <c r="B86" s="61"/>
      <c r="C86" s="61"/>
      <c r="D86" s="61"/>
      <c r="E86" s="61"/>
      <c r="F86" s="61"/>
      <c r="G86" s="61"/>
      <c r="H86" s="61"/>
      <c r="I86" s="61"/>
    </row>
  </sheetData>
  <sheetProtection/>
  <mergeCells count="61">
    <mergeCell ref="B4:I4"/>
    <mergeCell ref="B5:B6"/>
    <mergeCell ref="C5:C6"/>
    <mergeCell ref="D5:D6"/>
    <mergeCell ref="E5:E6"/>
    <mergeCell ref="H5:H6"/>
    <mergeCell ref="I5:I6"/>
    <mergeCell ref="B7:B9"/>
    <mergeCell ref="C7:C9"/>
    <mergeCell ref="B10:B12"/>
    <mergeCell ref="G5:G6"/>
    <mergeCell ref="C10:C12"/>
    <mergeCell ref="F5:F6"/>
    <mergeCell ref="B13:B15"/>
    <mergeCell ref="C13:C15"/>
    <mergeCell ref="B16:B18"/>
    <mergeCell ref="B22:B24"/>
    <mergeCell ref="B19:B21"/>
    <mergeCell ref="C19:C21"/>
    <mergeCell ref="C22:C24"/>
    <mergeCell ref="C16:C18"/>
    <mergeCell ref="B34:B36"/>
    <mergeCell ref="C34:C36"/>
    <mergeCell ref="B25:B27"/>
    <mergeCell ref="C25:C27"/>
    <mergeCell ref="B28:B30"/>
    <mergeCell ref="C28:C30"/>
    <mergeCell ref="B31:B33"/>
    <mergeCell ref="C31:C33"/>
    <mergeCell ref="B43:B45"/>
    <mergeCell ref="C43:C45"/>
    <mergeCell ref="B46:B48"/>
    <mergeCell ref="C46:C48"/>
    <mergeCell ref="B37:B39"/>
    <mergeCell ref="C37:C39"/>
    <mergeCell ref="B40:B42"/>
    <mergeCell ref="C40:C42"/>
    <mergeCell ref="B55:B57"/>
    <mergeCell ref="C55:C57"/>
    <mergeCell ref="B58:B60"/>
    <mergeCell ref="C58:C60"/>
    <mergeCell ref="B49:B51"/>
    <mergeCell ref="C49:C51"/>
    <mergeCell ref="B52:B54"/>
    <mergeCell ref="C52:C54"/>
    <mergeCell ref="B70:B72"/>
    <mergeCell ref="C70:C72"/>
    <mergeCell ref="B61:B63"/>
    <mergeCell ref="C61:C63"/>
    <mergeCell ref="B64:B66"/>
    <mergeCell ref="C64:C66"/>
    <mergeCell ref="A1:I2"/>
    <mergeCell ref="B79:D79"/>
    <mergeCell ref="B80:D80"/>
    <mergeCell ref="B81:D81"/>
    <mergeCell ref="B73:B75"/>
    <mergeCell ref="C73:C75"/>
    <mergeCell ref="B76:B78"/>
    <mergeCell ref="C76:C78"/>
    <mergeCell ref="B67:B69"/>
    <mergeCell ref="C67:C69"/>
  </mergeCells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45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SheetLayoutView="75" zoomScalePageLayoutView="0" workbookViewId="0" topLeftCell="A1">
      <selection activeCell="M15" sqref="M15"/>
    </sheetView>
  </sheetViews>
  <sheetFormatPr defaultColWidth="9.140625" defaultRowHeight="12.75"/>
  <cols>
    <col min="1" max="1" width="4.7109375" style="18" customWidth="1"/>
    <col min="2" max="2" width="19.57421875" style="0" customWidth="1"/>
    <col min="3" max="3" width="8.7109375" style="0" customWidth="1"/>
    <col min="4" max="4" width="8.57421875" style="0" customWidth="1"/>
    <col min="5" max="5" width="7.28125" style="0" customWidth="1"/>
    <col min="11" max="11" width="9.28125" style="0" customWidth="1"/>
    <col min="12" max="12" width="4.421875" style="0" customWidth="1"/>
  </cols>
  <sheetData>
    <row r="1" spans="1:11" ht="12.75" customHeight="1">
      <c r="A1" s="855" t="s">
        <v>799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</row>
    <row r="2" spans="1:11" ht="19.5" customHeight="1">
      <c r="A2" s="856"/>
      <c r="B2" s="856"/>
      <c r="C2" s="856"/>
      <c r="D2" s="856"/>
      <c r="E2" s="856"/>
      <c r="F2" s="856"/>
      <c r="G2" s="856"/>
      <c r="H2" s="856"/>
      <c r="I2" s="856"/>
      <c r="J2" s="856"/>
      <c r="K2" s="856"/>
    </row>
    <row r="3" spans="1:11" ht="15.75">
      <c r="A3" s="247"/>
      <c r="B3" s="15" t="s">
        <v>496</v>
      </c>
      <c r="C3" s="61"/>
      <c r="D3" s="61"/>
      <c r="E3" s="61"/>
      <c r="F3" s="61"/>
      <c r="G3" s="61"/>
      <c r="H3" s="61"/>
      <c r="I3" s="61"/>
      <c r="J3" s="61"/>
      <c r="K3" s="61"/>
    </row>
    <row r="4" spans="1:11" ht="15.75">
      <c r="A4" s="818" t="s">
        <v>27</v>
      </c>
      <c r="B4" s="858" t="s">
        <v>28</v>
      </c>
      <c r="C4" s="820" t="s">
        <v>497</v>
      </c>
      <c r="D4" s="820"/>
      <c r="E4" s="820"/>
      <c r="F4" s="820" t="s">
        <v>498</v>
      </c>
      <c r="G4" s="820"/>
      <c r="H4" s="820"/>
      <c r="I4" s="820" t="s">
        <v>499</v>
      </c>
      <c r="J4" s="820"/>
      <c r="K4" s="820"/>
    </row>
    <row r="5" spans="1:11" ht="15.75">
      <c r="A5" s="857"/>
      <c r="B5" s="857"/>
      <c r="C5" s="219" t="s">
        <v>69</v>
      </c>
      <c r="D5" s="219" t="s">
        <v>70</v>
      </c>
      <c r="E5" s="219" t="s">
        <v>5</v>
      </c>
      <c r="F5" s="219" t="s">
        <v>69</v>
      </c>
      <c r="G5" s="219" t="s">
        <v>70</v>
      </c>
      <c r="H5" s="219" t="s">
        <v>5</v>
      </c>
      <c r="I5" s="219" t="s">
        <v>69</v>
      </c>
      <c r="J5" s="219" t="s">
        <v>70</v>
      </c>
      <c r="K5" s="219" t="s">
        <v>5</v>
      </c>
    </row>
    <row r="6" spans="1:11" ht="15.75">
      <c r="A6" s="219">
        <v>1</v>
      </c>
      <c r="B6" s="220" t="s">
        <v>34</v>
      </c>
      <c r="C6" s="1">
        <v>16424</v>
      </c>
      <c r="D6" s="1">
        <v>15781</v>
      </c>
      <c r="E6" s="10">
        <f aca="true" t="shared" si="0" ref="E6:E24">+D6/C6*100</f>
        <v>96.08499756453969</v>
      </c>
      <c r="F6" s="1">
        <v>16731</v>
      </c>
      <c r="G6" s="1">
        <v>15465</v>
      </c>
      <c r="H6" s="10">
        <f aca="true" t="shared" si="1" ref="H6:H30">+G6/F6*100</f>
        <v>92.4332078178232</v>
      </c>
      <c r="I6" s="1">
        <v>12159</v>
      </c>
      <c r="J6" s="1">
        <v>8273</v>
      </c>
      <c r="K6" s="10">
        <f>+J6/I6*100</f>
        <v>68.04013487951312</v>
      </c>
    </row>
    <row r="7" spans="1:11" ht="15.75">
      <c r="A7" s="219">
        <v>2</v>
      </c>
      <c r="B7" s="220" t="s">
        <v>35</v>
      </c>
      <c r="C7" s="1">
        <v>2483</v>
      </c>
      <c r="D7" s="1">
        <v>2470</v>
      </c>
      <c r="E7" s="10">
        <f t="shared" si="0"/>
        <v>99.47643979057592</v>
      </c>
      <c r="F7" s="1">
        <v>2450</v>
      </c>
      <c r="G7" s="1">
        <v>2404</v>
      </c>
      <c r="H7" s="10">
        <f t="shared" si="1"/>
        <v>98.12244897959184</v>
      </c>
      <c r="I7" s="1">
        <v>2824</v>
      </c>
      <c r="J7" s="1">
        <v>2296</v>
      </c>
      <c r="K7" s="10">
        <f aca="true" t="shared" si="2" ref="K7:K30">+J7/I7*100</f>
        <v>81.30311614730878</v>
      </c>
    </row>
    <row r="8" spans="1:11" ht="15.75">
      <c r="A8" s="219">
        <v>3</v>
      </c>
      <c r="B8" s="221" t="s">
        <v>36</v>
      </c>
      <c r="C8" s="1">
        <v>1358</v>
      </c>
      <c r="D8" s="1">
        <v>1331</v>
      </c>
      <c r="E8" s="10">
        <f t="shared" si="0"/>
        <v>98.01178203240059</v>
      </c>
      <c r="F8" s="1">
        <v>1339</v>
      </c>
      <c r="G8" s="1">
        <v>1296</v>
      </c>
      <c r="H8" s="10">
        <f t="shared" si="1"/>
        <v>96.78864824495892</v>
      </c>
      <c r="I8" s="1">
        <v>1527</v>
      </c>
      <c r="J8" s="1">
        <v>984</v>
      </c>
      <c r="K8" s="10">
        <f t="shared" si="2"/>
        <v>64.44007858546169</v>
      </c>
    </row>
    <row r="9" spans="1:11" ht="15.75">
      <c r="A9" s="219">
        <v>4</v>
      </c>
      <c r="B9" s="221" t="s">
        <v>37</v>
      </c>
      <c r="C9" s="1">
        <v>1630</v>
      </c>
      <c r="D9" s="1">
        <v>1602</v>
      </c>
      <c r="E9" s="10">
        <f t="shared" si="0"/>
        <v>98.28220858895705</v>
      </c>
      <c r="F9" s="1">
        <v>1619</v>
      </c>
      <c r="G9" s="1">
        <v>1608</v>
      </c>
      <c r="H9" s="10">
        <f t="shared" si="1"/>
        <v>99.32056825200742</v>
      </c>
      <c r="I9" s="1">
        <v>1977</v>
      </c>
      <c r="J9" s="1">
        <v>1472</v>
      </c>
      <c r="K9" s="10">
        <f t="shared" si="2"/>
        <v>74.45624683864442</v>
      </c>
    </row>
    <row r="10" spans="1:11" ht="15.75">
      <c r="A10" s="219">
        <v>5</v>
      </c>
      <c r="B10" s="221" t="s">
        <v>38</v>
      </c>
      <c r="C10" s="1">
        <v>1404</v>
      </c>
      <c r="D10" s="1">
        <v>1273</v>
      </c>
      <c r="E10" s="10">
        <f t="shared" si="0"/>
        <v>90.66951566951566</v>
      </c>
      <c r="F10" s="1">
        <v>1404</v>
      </c>
      <c r="G10" s="1">
        <v>1188</v>
      </c>
      <c r="H10" s="10">
        <f t="shared" si="1"/>
        <v>84.61538461538461</v>
      </c>
      <c r="I10" s="1">
        <v>1534</v>
      </c>
      <c r="J10" s="1">
        <v>1327</v>
      </c>
      <c r="K10" s="10">
        <f t="shared" si="2"/>
        <v>86.50586701434159</v>
      </c>
    </row>
    <row r="11" spans="1:11" ht="15.75">
      <c r="A11" s="219">
        <v>6</v>
      </c>
      <c r="B11" s="221" t="s">
        <v>39</v>
      </c>
      <c r="C11" s="1">
        <v>2654</v>
      </c>
      <c r="D11" s="1">
        <v>2625</v>
      </c>
      <c r="E11" s="10">
        <f t="shared" si="0"/>
        <v>98.90730972117558</v>
      </c>
      <c r="F11" s="1">
        <v>2475</v>
      </c>
      <c r="G11" s="1">
        <v>2426</v>
      </c>
      <c r="H11" s="10">
        <f t="shared" si="1"/>
        <v>98.02020202020202</v>
      </c>
      <c r="I11" s="1">
        <v>2626</v>
      </c>
      <c r="J11" s="1">
        <v>2071</v>
      </c>
      <c r="K11" s="10">
        <f t="shared" si="2"/>
        <v>78.86519421172886</v>
      </c>
    </row>
    <row r="12" spans="1:11" ht="15.75">
      <c r="A12" s="219">
        <v>7</v>
      </c>
      <c r="B12" s="221" t="s">
        <v>40</v>
      </c>
      <c r="C12" s="1">
        <v>1696</v>
      </c>
      <c r="D12" s="1">
        <v>1560</v>
      </c>
      <c r="E12" s="10">
        <f t="shared" si="0"/>
        <v>91.98113207547169</v>
      </c>
      <c r="F12" s="1">
        <v>1696</v>
      </c>
      <c r="G12" s="1">
        <v>1454</v>
      </c>
      <c r="H12" s="10">
        <f t="shared" si="1"/>
        <v>85.73113207547169</v>
      </c>
      <c r="I12" s="1">
        <v>2001</v>
      </c>
      <c r="J12" s="1">
        <v>1772</v>
      </c>
      <c r="K12" s="10">
        <f t="shared" si="2"/>
        <v>88.55572213893053</v>
      </c>
    </row>
    <row r="13" spans="1:11" ht="15.75">
      <c r="A13" s="219">
        <v>8</v>
      </c>
      <c r="B13" s="221" t="s">
        <v>41</v>
      </c>
      <c r="C13" s="1">
        <v>830</v>
      </c>
      <c r="D13" s="1">
        <v>806</v>
      </c>
      <c r="E13" s="10">
        <f t="shared" si="0"/>
        <v>97.10843373493975</v>
      </c>
      <c r="F13" s="1">
        <v>833</v>
      </c>
      <c r="G13" s="1">
        <v>740</v>
      </c>
      <c r="H13" s="10">
        <f t="shared" si="1"/>
        <v>88.83553421368548</v>
      </c>
      <c r="I13" s="1">
        <v>1055</v>
      </c>
      <c r="J13" s="1">
        <v>935</v>
      </c>
      <c r="K13" s="10">
        <f t="shared" si="2"/>
        <v>88.62559241706161</v>
      </c>
    </row>
    <row r="14" spans="1:11" ht="15.75">
      <c r="A14" s="219">
        <v>9</v>
      </c>
      <c r="B14" s="221" t="s">
        <v>42</v>
      </c>
      <c r="C14" s="1">
        <v>694</v>
      </c>
      <c r="D14" s="1">
        <v>667</v>
      </c>
      <c r="E14" s="10">
        <f t="shared" si="0"/>
        <v>96.10951008645533</v>
      </c>
      <c r="F14" s="1">
        <v>694</v>
      </c>
      <c r="G14" s="1">
        <v>664</v>
      </c>
      <c r="H14" s="10">
        <f t="shared" si="1"/>
        <v>95.67723342939482</v>
      </c>
      <c r="I14" s="1">
        <v>843</v>
      </c>
      <c r="J14" s="1">
        <v>817</v>
      </c>
      <c r="K14" s="10">
        <f t="shared" si="2"/>
        <v>96.91577698695136</v>
      </c>
    </row>
    <row r="15" spans="1:11" ht="15.75">
      <c r="A15" s="219">
        <v>10</v>
      </c>
      <c r="B15" s="221" t="s">
        <v>43</v>
      </c>
      <c r="C15" s="1">
        <v>2329</v>
      </c>
      <c r="D15" s="1">
        <v>2212</v>
      </c>
      <c r="E15" s="10">
        <f t="shared" si="0"/>
        <v>94.97638471446973</v>
      </c>
      <c r="F15" s="1">
        <v>2332</v>
      </c>
      <c r="G15" s="1">
        <v>2209</v>
      </c>
      <c r="H15" s="10">
        <f t="shared" si="1"/>
        <v>94.72555746140652</v>
      </c>
      <c r="I15" s="1">
        <v>2848</v>
      </c>
      <c r="J15" s="1">
        <v>2633</v>
      </c>
      <c r="K15" s="10">
        <f t="shared" si="2"/>
        <v>92.45084269662921</v>
      </c>
    </row>
    <row r="16" spans="1:11" ht="15.75">
      <c r="A16" s="219">
        <v>11</v>
      </c>
      <c r="B16" s="221" t="s">
        <v>44</v>
      </c>
      <c r="C16" s="1">
        <v>1704</v>
      </c>
      <c r="D16" s="1">
        <v>1632</v>
      </c>
      <c r="E16" s="10">
        <f t="shared" si="0"/>
        <v>95.77464788732394</v>
      </c>
      <c r="F16" s="1">
        <v>1697</v>
      </c>
      <c r="G16" s="1">
        <v>1609</v>
      </c>
      <c r="H16" s="10">
        <f t="shared" si="1"/>
        <v>94.81437831467295</v>
      </c>
      <c r="I16" s="1">
        <v>1996</v>
      </c>
      <c r="J16" s="1">
        <v>1855</v>
      </c>
      <c r="K16" s="10">
        <f t="shared" si="2"/>
        <v>92.93587174348697</v>
      </c>
    </row>
    <row r="17" spans="1:11" ht="15.75">
      <c r="A17" s="219">
        <v>12</v>
      </c>
      <c r="B17" s="221" t="s">
        <v>45</v>
      </c>
      <c r="C17" s="1">
        <v>4041</v>
      </c>
      <c r="D17" s="1">
        <v>3793</v>
      </c>
      <c r="E17" s="10">
        <f t="shared" si="0"/>
        <v>93.86290522147983</v>
      </c>
      <c r="F17" s="1">
        <v>3553</v>
      </c>
      <c r="G17" s="1">
        <v>3383</v>
      </c>
      <c r="H17" s="10">
        <f t="shared" si="1"/>
        <v>95.21531100478468</v>
      </c>
      <c r="I17" s="1">
        <v>6347</v>
      </c>
      <c r="J17" s="1">
        <v>4348</v>
      </c>
      <c r="K17" s="10">
        <f t="shared" si="2"/>
        <v>68.50480541988341</v>
      </c>
    </row>
    <row r="18" spans="1:11" ht="15.75">
      <c r="A18" s="219">
        <v>13</v>
      </c>
      <c r="B18" s="221" t="s">
        <v>46</v>
      </c>
      <c r="C18" s="1">
        <v>1894</v>
      </c>
      <c r="D18" s="1">
        <v>1756</v>
      </c>
      <c r="E18" s="10">
        <f t="shared" si="0"/>
        <v>92.71383315733897</v>
      </c>
      <c r="F18" s="1">
        <v>1796</v>
      </c>
      <c r="G18" s="1">
        <v>1735</v>
      </c>
      <c r="H18" s="10">
        <f t="shared" si="1"/>
        <v>96.60356347438753</v>
      </c>
      <c r="I18" s="1">
        <v>2295</v>
      </c>
      <c r="J18" s="1">
        <v>838</v>
      </c>
      <c r="K18" s="10">
        <f t="shared" si="2"/>
        <v>36.514161220043576</v>
      </c>
    </row>
    <row r="19" spans="1:11" ht="15.75">
      <c r="A19" s="219">
        <v>14</v>
      </c>
      <c r="B19" s="221" t="s">
        <v>47</v>
      </c>
      <c r="C19" s="1">
        <v>3178</v>
      </c>
      <c r="D19" s="1">
        <v>2632</v>
      </c>
      <c r="E19" s="10">
        <f t="shared" si="0"/>
        <v>82.81938325991189</v>
      </c>
      <c r="F19" s="1">
        <v>3252</v>
      </c>
      <c r="G19" s="1">
        <v>2791</v>
      </c>
      <c r="H19" s="10">
        <f t="shared" si="1"/>
        <v>85.82410824108241</v>
      </c>
      <c r="I19" s="1">
        <v>3633</v>
      </c>
      <c r="J19" s="1">
        <v>2052</v>
      </c>
      <c r="K19" s="10">
        <f t="shared" si="2"/>
        <v>56.4822460776218</v>
      </c>
    </row>
    <row r="20" spans="1:11" ht="15.75">
      <c r="A20" s="219">
        <v>15</v>
      </c>
      <c r="B20" s="221" t="s">
        <v>48</v>
      </c>
      <c r="C20" s="32">
        <v>726</v>
      </c>
      <c r="D20" s="32">
        <v>701</v>
      </c>
      <c r="E20" s="10">
        <f t="shared" si="0"/>
        <v>96.55647382920111</v>
      </c>
      <c r="F20" s="32">
        <v>728</v>
      </c>
      <c r="G20" s="32">
        <v>676</v>
      </c>
      <c r="H20" s="10">
        <f t="shared" si="1"/>
        <v>92.85714285714286</v>
      </c>
      <c r="I20" s="32">
        <v>903</v>
      </c>
      <c r="J20" s="32">
        <v>757</v>
      </c>
      <c r="K20" s="10">
        <f t="shared" si="2"/>
        <v>83.83167220376522</v>
      </c>
    </row>
    <row r="21" spans="1:11" ht="15.75">
      <c r="A21" s="219">
        <v>16</v>
      </c>
      <c r="B21" s="221" t="s">
        <v>49</v>
      </c>
      <c r="C21" s="1">
        <v>612</v>
      </c>
      <c r="D21" s="1">
        <v>573</v>
      </c>
      <c r="E21" s="10">
        <f t="shared" si="0"/>
        <v>93.62745098039215</v>
      </c>
      <c r="F21" s="1">
        <v>612</v>
      </c>
      <c r="G21" s="1">
        <v>594</v>
      </c>
      <c r="H21" s="10">
        <f t="shared" si="1"/>
        <v>97.05882352941177</v>
      </c>
      <c r="I21" s="1">
        <v>984</v>
      </c>
      <c r="J21" s="1">
        <v>721</v>
      </c>
      <c r="K21" s="10">
        <f t="shared" si="2"/>
        <v>73.27235772357723</v>
      </c>
    </row>
    <row r="22" spans="1:11" ht="15.75">
      <c r="A22" s="219">
        <v>17</v>
      </c>
      <c r="B22" s="221" t="s">
        <v>50</v>
      </c>
      <c r="C22" s="1">
        <v>1895</v>
      </c>
      <c r="D22" s="1">
        <v>1861</v>
      </c>
      <c r="E22" s="10">
        <f t="shared" si="0"/>
        <v>98.20580474934036</v>
      </c>
      <c r="F22" s="1">
        <v>1895</v>
      </c>
      <c r="G22" s="1">
        <v>1870</v>
      </c>
      <c r="H22" s="10">
        <f t="shared" si="1"/>
        <v>98.68073878627969</v>
      </c>
      <c r="I22" s="1">
        <v>2244</v>
      </c>
      <c r="J22" s="1">
        <v>1563</v>
      </c>
      <c r="K22" s="10">
        <f t="shared" si="2"/>
        <v>69.6524064171123</v>
      </c>
    </row>
    <row r="23" spans="1:11" ht="15.75">
      <c r="A23" s="219">
        <v>18</v>
      </c>
      <c r="B23" s="295" t="s">
        <v>51</v>
      </c>
      <c r="C23" s="1">
        <v>1835</v>
      </c>
      <c r="D23" s="1">
        <v>1649</v>
      </c>
      <c r="E23" s="10">
        <f t="shared" si="0"/>
        <v>89.86376021798364</v>
      </c>
      <c r="F23" s="1">
        <v>1940</v>
      </c>
      <c r="G23" s="1">
        <v>1688</v>
      </c>
      <c r="H23" s="10">
        <f t="shared" si="1"/>
        <v>87.01030927835052</v>
      </c>
      <c r="I23" s="1">
        <v>2583</v>
      </c>
      <c r="J23" s="1">
        <v>2389</v>
      </c>
      <c r="K23" s="10">
        <f t="shared" si="2"/>
        <v>92.48935346496322</v>
      </c>
    </row>
    <row r="24" spans="1:17" ht="15.75">
      <c r="A24" s="219">
        <v>19</v>
      </c>
      <c r="B24" s="221" t="s">
        <v>52</v>
      </c>
      <c r="C24" s="1">
        <v>1610</v>
      </c>
      <c r="D24" s="1">
        <v>1531</v>
      </c>
      <c r="E24" s="10">
        <f t="shared" si="0"/>
        <v>95.09316770186335</v>
      </c>
      <c r="F24" s="1">
        <v>1610</v>
      </c>
      <c r="G24" s="1">
        <v>1545</v>
      </c>
      <c r="H24" s="10">
        <f t="shared" si="1"/>
        <v>95.96273291925466</v>
      </c>
      <c r="I24" s="1">
        <v>1859</v>
      </c>
      <c r="J24" s="1">
        <v>1687</v>
      </c>
      <c r="K24" s="10">
        <f t="shared" si="2"/>
        <v>90.7477138246369</v>
      </c>
      <c r="L24" s="15"/>
      <c r="M24" s="15"/>
      <c r="N24" s="15"/>
      <c r="O24" s="15"/>
      <c r="P24" s="15"/>
      <c r="Q24" s="15"/>
    </row>
    <row r="25" spans="1:11" ht="15.75">
      <c r="A25" s="219">
        <v>20</v>
      </c>
      <c r="B25" s="221" t="s">
        <v>53</v>
      </c>
      <c r="C25" s="1">
        <v>1502</v>
      </c>
      <c r="D25" s="1">
        <v>1451</v>
      </c>
      <c r="E25" s="10">
        <f aca="true" t="shared" si="3" ref="E25:E33">+D25/C25*100</f>
        <v>96.60452729693742</v>
      </c>
      <c r="F25" s="1">
        <v>1502</v>
      </c>
      <c r="G25" s="1">
        <v>1442</v>
      </c>
      <c r="H25" s="10">
        <f t="shared" si="1"/>
        <v>96.00532623169109</v>
      </c>
      <c r="I25" s="1">
        <v>1868</v>
      </c>
      <c r="J25" s="1">
        <v>1712</v>
      </c>
      <c r="K25" s="10">
        <f t="shared" si="2"/>
        <v>91.64882226980728</v>
      </c>
    </row>
    <row r="26" spans="1:18" ht="15.75">
      <c r="A26" s="219">
        <v>21</v>
      </c>
      <c r="B26" s="221" t="s">
        <v>54</v>
      </c>
      <c r="C26" s="1">
        <v>1040</v>
      </c>
      <c r="D26" s="1">
        <v>1007</v>
      </c>
      <c r="E26" s="10">
        <f t="shared" si="3"/>
        <v>96.82692307692308</v>
      </c>
      <c r="F26" s="1">
        <v>1040</v>
      </c>
      <c r="G26" s="1">
        <v>1007</v>
      </c>
      <c r="H26" s="10">
        <f t="shared" si="1"/>
        <v>96.82692307692308</v>
      </c>
      <c r="I26" s="1">
        <v>1429</v>
      </c>
      <c r="J26" s="1">
        <v>1289</v>
      </c>
      <c r="K26" s="10">
        <f t="shared" si="2"/>
        <v>90.20293911826452</v>
      </c>
      <c r="L26" s="15"/>
      <c r="M26" s="15"/>
      <c r="N26" s="15"/>
      <c r="O26" s="15"/>
      <c r="P26" s="15"/>
      <c r="Q26" s="15"/>
      <c r="R26" s="15"/>
    </row>
    <row r="27" spans="1:11" ht="15.75">
      <c r="A27" s="219">
        <v>22</v>
      </c>
      <c r="B27" s="221" t="s">
        <v>55</v>
      </c>
      <c r="C27" s="1">
        <v>2523</v>
      </c>
      <c r="D27" s="1">
        <v>2481</v>
      </c>
      <c r="E27" s="10">
        <f t="shared" si="3"/>
        <v>98.33531510107015</v>
      </c>
      <c r="F27" s="1">
        <v>2474</v>
      </c>
      <c r="G27" s="1">
        <v>2434</v>
      </c>
      <c r="H27" s="10">
        <f t="shared" si="1"/>
        <v>98.38318512530316</v>
      </c>
      <c r="I27" s="1">
        <v>2648</v>
      </c>
      <c r="J27" s="1">
        <v>2443</v>
      </c>
      <c r="K27" s="10">
        <f t="shared" si="2"/>
        <v>92.2583081570997</v>
      </c>
    </row>
    <row r="28" spans="1:11" ht="15.75">
      <c r="A28" s="219">
        <v>23</v>
      </c>
      <c r="B28" s="221" t="s">
        <v>56</v>
      </c>
      <c r="C28" s="1">
        <v>1377</v>
      </c>
      <c r="D28" s="1">
        <v>1312</v>
      </c>
      <c r="E28" s="10">
        <f t="shared" si="3"/>
        <v>95.279593318809</v>
      </c>
      <c r="F28" s="1">
        <v>1377</v>
      </c>
      <c r="G28" s="1">
        <v>1300</v>
      </c>
      <c r="H28" s="10">
        <f t="shared" si="1"/>
        <v>94.40813362381991</v>
      </c>
      <c r="I28" s="1">
        <v>1613</v>
      </c>
      <c r="J28" s="1">
        <v>1527</v>
      </c>
      <c r="K28" s="10">
        <f t="shared" si="2"/>
        <v>94.66831990080595</v>
      </c>
    </row>
    <row r="29" spans="1:11" ht="15.75">
      <c r="A29" s="219">
        <v>24</v>
      </c>
      <c r="B29" s="221" t="s">
        <v>57</v>
      </c>
      <c r="C29" s="1">
        <v>6348</v>
      </c>
      <c r="D29" s="1">
        <v>6054</v>
      </c>
      <c r="E29" s="10">
        <f t="shared" si="3"/>
        <v>95.36862003780719</v>
      </c>
      <c r="F29" s="1">
        <v>6391</v>
      </c>
      <c r="G29" s="1">
        <v>6119</v>
      </c>
      <c r="H29" s="10">
        <f t="shared" si="1"/>
        <v>95.74401502112345</v>
      </c>
      <c r="I29" s="1">
        <v>6743</v>
      </c>
      <c r="J29" s="1">
        <v>5680</v>
      </c>
      <c r="K29" s="10">
        <f t="shared" si="2"/>
        <v>84.23550348509565</v>
      </c>
    </row>
    <row r="30" spans="1:11" ht="15.75">
      <c r="A30" s="219">
        <v>25</v>
      </c>
      <c r="B30" s="220" t="s">
        <v>58</v>
      </c>
      <c r="C30" s="1">
        <v>2673</v>
      </c>
      <c r="D30" s="1">
        <v>2603</v>
      </c>
      <c r="E30" s="10">
        <f t="shared" si="3"/>
        <v>97.38121960344182</v>
      </c>
      <c r="F30" s="1">
        <v>2673</v>
      </c>
      <c r="G30" s="1">
        <v>2578</v>
      </c>
      <c r="H30" s="10">
        <f t="shared" si="1"/>
        <v>96.44594089038534</v>
      </c>
      <c r="I30" s="1">
        <v>2838</v>
      </c>
      <c r="J30" s="1">
        <v>2761</v>
      </c>
      <c r="K30" s="10">
        <f t="shared" si="2"/>
        <v>97.28682170542635</v>
      </c>
    </row>
    <row r="31" spans="1:11" ht="15.75">
      <c r="A31" s="853" t="s">
        <v>1</v>
      </c>
      <c r="B31" s="854"/>
      <c r="C31" s="246">
        <f>SUM(C6:C23)</f>
        <v>47387</v>
      </c>
      <c r="D31" s="246">
        <f>SUM(D6:D23)</f>
        <v>44924</v>
      </c>
      <c r="E31" s="254">
        <f t="shared" si="3"/>
        <v>94.80237195855403</v>
      </c>
      <c r="F31" s="246">
        <f>SUM(F6:F23)</f>
        <v>47046</v>
      </c>
      <c r="G31" s="246">
        <f>SUM(G6:G23)</f>
        <v>43800</v>
      </c>
      <c r="H31" s="254">
        <f>+G31/F31*100</f>
        <v>93.10036985078433</v>
      </c>
      <c r="I31" s="246">
        <f>SUM(I6:I23)</f>
        <v>50379</v>
      </c>
      <c r="J31" s="246">
        <f>SUM(J6:J23)</f>
        <v>37103</v>
      </c>
      <c r="K31" s="254">
        <f>+J31/I31*100</f>
        <v>73.64775005458624</v>
      </c>
    </row>
    <row r="32" spans="1:11" ht="15.75">
      <c r="A32" s="853" t="s">
        <v>2</v>
      </c>
      <c r="B32" s="854"/>
      <c r="C32" s="246">
        <f>SUM(C24:C30)</f>
        <v>17073</v>
      </c>
      <c r="D32" s="246">
        <f>SUM(D24:D30)</f>
        <v>16439</v>
      </c>
      <c r="E32" s="254">
        <f t="shared" si="3"/>
        <v>96.28653429391437</v>
      </c>
      <c r="F32" s="246">
        <f>SUM(F24:F30)</f>
        <v>17067</v>
      </c>
      <c r="G32" s="246">
        <f>SUM(G24:G30)</f>
        <v>16425</v>
      </c>
      <c r="H32" s="254">
        <f>+G32/F32*100</f>
        <v>96.23835471963437</v>
      </c>
      <c r="I32" s="246">
        <f>SUM(I24:I30)</f>
        <v>18998</v>
      </c>
      <c r="J32" s="246">
        <f>SUM(J24:J30)</f>
        <v>17099</v>
      </c>
      <c r="K32" s="254">
        <f>+J32/I32*100</f>
        <v>90.00421096957575</v>
      </c>
    </row>
    <row r="33" spans="1:11" ht="15.75">
      <c r="A33" s="853" t="s">
        <v>0</v>
      </c>
      <c r="B33" s="854"/>
      <c r="C33" s="246">
        <f>+C31+C32</f>
        <v>64460</v>
      </c>
      <c r="D33" s="246">
        <f>+D31+D32</f>
        <v>61363</v>
      </c>
      <c r="E33" s="254">
        <f t="shared" si="3"/>
        <v>95.19547005895129</v>
      </c>
      <c r="F33" s="246">
        <f>+F31+F32</f>
        <v>64113</v>
      </c>
      <c r="G33" s="246">
        <f>+G31+G32</f>
        <v>60225</v>
      </c>
      <c r="H33" s="254">
        <f>+G33/F33*100</f>
        <v>93.93570726685697</v>
      </c>
      <c r="I33" s="246">
        <f>+I31+I32</f>
        <v>69377</v>
      </c>
      <c r="J33" s="246">
        <f>+J31+J32</f>
        <v>54202</v>
      </c>
      <c r="K33" s="254">
        <f>+J33/I33*100</f>
        <v>78.12675670611297</v>
      </c>
    </row>
    <row r="34" spans="1:11" ht="15.75">
      <c r="A34" s="247"/>
      <c r="B34" s="61"/>
      <c r="C34" s="15"/>
      <c r="D34" s="15"/>
      <c r="E34" s="15"/>
      <c r="F34" s="15"/>
      <c r="G34" s="15"/>
      <c r="H34" s="15"/>
      <c r="I34" s="15"/>
      <c r="J34" s="15"/>
      <c r="K34" s="15"/>
    </row>
    <row r="35" spans="3:10" ht="20.25" customHeight="1">
      <c r="C35" s="15"/>
      <c r="D35" s="15"/>
      <c r="E35" s="16"/>
      <c r="F35" s="15"/>
      <c r="G35" s="15"/>
      <c r="H35" s="16"/>
      <c r="I35" s="15"/>
      <c r="J35" s="15"/>
    </row>
    <row r="36" spans="4:9" ht="24.75" customHeight="1">
      <c r="D36" s="15"/>
      <c r="E36" s="15"/>
      <c r="H36" s="15"/>
      <c r="I36" s="15"/>
    </row>
  </sheetData>
  <sheetProtection/>
  <mergeCells count="9">
    <mergeCell ref="A31:B31"/>
    <mergeCell ref="A32:B32"/>
    <mergeCell ref="A33:B33"/>
    <mergeCell ref="A1:K2"/>
    <mergeCell ref="A4:A5"/>
    <mergeCell ref="B4:B5"/>
    <mergeCell ref="C4:E4"/>
    <mergeCell ref="F4:H4"/>
    <mergeCell ref="I4:K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1">
      <selection activeCell="A23" sqref="A23:IV23"/>
    </sheetView>
  </sheetViews>
  <sheetFormatPr defaultColWidth="9.140625" defaultRowHeight="12.75"/>
  <cols>
    <col min="1" max="1" width="4.57421875" style="66" customWidth="1"/>
    <col min="2" max="2" width="13.421875" style="0" customWidth="1"/>
    <col min="3" max="4" width="7.8515625" style="0" customWidth="1"/>
    <col min="5" max="5" width="6.7109375" style="17" customWidth="1"/>
    <col min="6" max="7" width="7.8515625" style="0" customWidth="1"/>
    <col min="8" max="8" width="6.7109375" style="17" customWidth="1"/>
    <col min="9" max="10" width="8.140625" style="0" customWidth="1"/>
    <col min="11" max="11" width="7.28125" style="17" customWidth="1"/>
  </cols>
  <sheetData>
    <row r="1" spans="1:11" ht="22.5" customHeight="1">
      <c r="A1" s="781" t="s">
        <v>798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</row>
    <row r="2" spans="1:11" ht="18" customHeight="1">
      <c r="A2" s="781"/>
      <c r="B2" s="781"/>
      <c r="C2" s="781"/>
      <c r="D2" s="781"/>
      <c r="E2" s="781"/>
      <c r="F2" s="781"/>
      <c r="G2" s="781"/>
      <c r="H2" s="781"/>
      <c r="I2" s="781"/>
      <c r="J2" s="781"/>
      <c r="K2" s="781"/>
    </row>
    <row r="3" spans="1:11" ht="12.75">
      <c r="A3" s="199"/>
      <c r="B3" s="15" t="s">
        <v>500</v>
      </c>
      <c r="C3" s="15"/>
      <c r="D3" s="15"/>
      <c r="E3" s="16"/>
      <c r="F3" s="15"/>
      <c r="G3" s="15"/>
      <c r="H3" s="16"/>
      <c r="I3" s="15"/>
      <c r="J3" s="15"/>
      <c r="K3" s="16"/>
    </row>
    <row r="4" spans="1:11" ht="12.75" customHeight="1">
      <c r="A4" s="841" t="s">
        <v>59</v>
      </c>
      <c r="B4" s="792" t="s">
        <v>178</v>
      </c>
      <c r="C4" s="792" t="s">
        <v>501</v>
      </c>
      <c r="D4" s="792"/>
      <c r="E4" s="792"/>
      <c r="F4" s="783" t="s">
        <v>181</v>
      </c>
      <c r="G4" s="783"/>
      <c r="H4" s="783"/>
      <c r="I4" s="783" t="s">
        <v>182</v>
      </c>
      <c r="J4" s="783"/>
      <c r="K4" s="783"/>
    </row>
    <row r="5" spans="1:11" ht="12.75">
      <c r="A5" s="841"/>
      <c r="B5" s="792"/>
      <c r="C5" s="11" t="s">
        <v>69</v>
      </c>
      <c r="D5" s="11" t="s">
        <v>70</v>
      </c>
      <c r="E5" s="12" t="s">
        <v>5</v>
      </c>
      <c r="F5" s="1" t="s">
        <v>69</v>
      </c>
      <c r="G5" s="1" t="s">
        <v>70</v>
      </c>
      <c r="H5" s="1" t="s">
        <v>5</v>
      </c>
      <c r="I5" s="1" t="s">
        <v>69</v>
      </c>
      <c r="J5" s="1" t="s">
        <v>70</v>
      </c>
      <c r="K5" s="1" t="s">
        <v>5</v>
      </c>
    </row>
    <row r="6" spans="1:11" ht="12.75">
      <c r="A6" s="11">
        <v>1</v>
      </c>
      <c r="B6" s="72" t="s">
        <v>294</v>
      </c>
      <c r="C6" s="158">
        <v>500</v>
      </c>
      <c r="D6" s="158">
        <v>443</v>
      </c>
      <c r="E6" s="12">
        <f aca="true" t="shared" si="0" ref="E6:E21">+D6/C6*100</f>
        <v>88.6</v>
      </c>
      <c r="F6" s="182">
        <v>520</v>
      </c>
      <c r="G6" s="182">
        <v>451</v>
      </c>
      <c r="H6" s="12">
        <f aca="true" t="shared" si="1" ref="H6:H21">+G6/F6*100</f>
        <v>86.73076923076923</v>
      </c>
      <c r="I6" s="182">
        <v>133</v>
      </c>
      <c r="J6" s="182">
        <v>85</v>
      </c>
      <c r="K6" s="12">
        <f aca="true" t="shared" si="2" ref="K6:K21">+J6/I6*100</f>
        <v>63.90977443609023</v>
      </c>
    </row>
    <row r="7" spans="1:11" ht="12.75">
      <c r="A7" s="11">
        <v>2</v>
      </c>
      <c r="B7" s="72" t="s">
        <v>319</v>
      </c>
      <c r="C7" s="158">
        <v>220</v>
      </c>
      <c r="D7" s="158">
        <v>170</v>
      </c>
      <c r="E7" s="12">
        <f t="shared" si="0"/>
        <v>77.27272727272727</v>
      </c>
      <c r="F7" s="182">
        <v>220</v>
      </c>
      <c r="G7" s="182">
        <v>190</v>
      </c>
      <c r="H7" s="12">
        <f t="shared" si="1"/>
        <v>86.36363636363636</v>
      </c>
      <c r="I7" s="182">
        <v>250</v>
      </c>
      <c r="J7" s="182">
        <v>189</v>
      </c>
      <c r="K7" s="12">
        <f t="shared" si="2"/>
        <v>75.6</v>
      </c>
    </row>
    <row r="8" spans="1:11" ht="12.75">
      <c r="A8" s="11">
        <v>3</v>
      </c>
      <c r="B8" s="72" t="s">
        <v>320</v>
      </c>
      <c r="C8" s="158">
        <v>1482</v>
      </c>
      <c r="D8" s="158">
        <v>1469</v>
      </c>
      <c r="E8" s="12">
        <f t="shared" si="0"/>
        <v>99.12280701754386</v>
      </c>
      <c r="F8" s="182">
        <v>1482</v>
      </c>
      <c r="G8" s="182">
        <v>1455</v>
      </c>
      <c r="H8" s="12">
        <f t="shared" si="1"/>
        <v>98.17813765182186</v>
      </c>
      <c r="I8" s="182">
        <v>750</v>
      </c>
      <c r="J8" s="182">
        <v>234</v>
      </c>
      <c r="K8" s="12">
        <f t="shared" si="2"/>
        <v>31.2</v>
      </c>
    </row>
    <row r="9" spans="1:11" ht="12.75">
      <c r="A9" s="11">
        <v>4</v>
      </c>
      <c r="B9" s="72" t="s">
        <v>321</v>
      </c>
      <c r="C9" s="178">
        <v>1924</v>
      </c>
      <c r="D9" s="158">
        <v>1833</v>
      </c>
      <c r="E9" s="12">
        <f t="shared" si="0"/>
        <v>95.27027027027027</v>
      </c>
      <c r="F9" s="182">
        <v>2093</v>
      </c>
      <c r="G9" s="182">
        <v>1703</v>
      </c>
      <c r="H9" s="12">
        <f t="shared" si="1"/>
        <v>81.36645962732919</v>
      </c>
      <c r="I9" s="182">
        <v>1419</v>
      </c>
      <c r="J9" s="182">
        <v>1036</v>
      </c>
      <c r="K9" s="12">
        <f t="shared" si="2"/>
        <v>73.0091613812544</v>
      </c>
    </row>
    <row r="10" spans="1:11" ht="12.75" customHeight="1">
      <c r="A10" s="11">
        <v>5</v>
      </c>
      <c r="B10" s="72" t="s">
        <v>322</v>
      </c>
      <c r="C10" s="158">
        <v>154</v>
      </c>
      <c r="D10" s="158">
        <v>143</v>
      </c>
      <c r="E10" s="12">
        <f t="shared" si="0"/>
        <v>92.85714285714286</v>
      </c>
      <c r="F10" s="182">
        <v>154</v>
      </c>
      <c r="G10" s="182">
        <v>143</v>
      </c>
      <c r="H10" s="12">
        <f t="shared" si="1"/>
        <v>92.85714285714286</v>
      </c>
      <c r="I10" s="182">
        <v>168</v>
      </c>
      <c r="J10" s="182">
        <v>165</v>
      </c>
      <c r="K10" s="12">
        <f t="shared" si="2"/>
        <v>98.21428571428571</v>
      </c>
    </row>
    <row r="11" spans="1:11" ht="13.5" customHeight="1">
      <c r="A11" s="11">
        <v>6</v>
      </c>
      <c r="B11" s="72" t="s">
        <v>323</v>
      </c>
      <c r="C11" s="158">
        <v>585</v>
      </c>
      <c r="D11" s="158">
        <v>557</v>
      </c>
      <c r="E11" s="12">
        <f t="shared" si="0"/>
        <v>95.2136752136752</v>
      </c>
      <c r="F11" s="182">
        <v>606</v>
      </c>
      <c r="G11" s="182">
        <v>575</v>
      </c>
      <c r="H11" s="12">
        <f t="shared" si="1"/>
        <v>94.88448844884488</v>
      </c>
      <c r="I11" s="182">
        <v>169</v>
      </c>
      <c r="J11" s="182">
        <v>169</v>
      </c>
      <c r="K11" s="12">
        <f t="shared" si="2"/>
        <v>100</v>
      </c>
    </row>
    <row r="12" spans="1:11" ht="12.75">
      <c r="A12" s="11">
        <v>7</v>
      </c>
      <c r="B12" s="72" t="s">
        <v>295</v>
      </c>
      <c r="C12" s="158">
        <v>723</v>
      </c>
      <c r="D12" s="158">
        <v>679</v>
      </c>
      <c r="E12" s="12">
        <f t="shared" si="0"/>
        <v>93.91424619640387</v>
      </c>
      <c r="F12" s="182">
        <v>824</v>
      </c>
      <c r="G12" s="182">
        <v>722</v>
      </c>
      <c r="H12" s="12">
        <f t="shared" si="1"/>
        <v>87.62135922330097</v>
      </c>
      <c r="I12" s="182">
        <v>750</v>
      </c>
      <c r="J12" s="182">
        <v>685</v>
      </c>
      <c r="K12" s="12">
        <f t="shared" si="2"/>
        <v>91.33333333333333</v>
      </c>
    </row>
    <row r="13" spans="1:11" ht="12.75">
      <c r="A13" s="11">
        <v>8</v>
      </c>
      <c r="B13" s="72" t="s">
        <v>324</v>
      </c>
      <c r="C13" s="158">
        <v>1002</v>
      </c>
      <c r="D13" s="446">
        <v>963</v>
      </c>
      <c r="E13" s="12">
        <f t="shared" si="0"/>
        <v>96.10778443113772</v>
      </c>
      <c r="F13" s="182">
        <v>1004</v>
      </c>
      <c r="G13" s="182">
        <v>1004</v>
      </c>
      <c r="H13" s="12">
        <f t="shared" si="1"/>
        <v>100</v>
      </c>
      <c r="I13" s="182">
        <v>532</v>
      </c>
      <c r="J13" s="182">
        <v>532</v>
      </c>
      <c r="K13" s="12">
        <f t="shared" si="2"/>
        <v>100</v>
      </c>
    </row>
    <row r="14" spans="1:11" ht="12.75">
      <c r="A14" s="11">
        <v>9</v>
      </c>
      <c r="B14" s="72" t="s">
        <v>325</v>
      </c>
      <c r="C14" s="158">
        <v>648</v>
      </c>
      <c r="D14" s="446">
        <v>570</v>
      </c>
      <c r="E14" s="12">
        <f t="shared" si="0"/>
        <v>87.96296296296296</v>
      </c>
      <c r="F14" s="182">
        <v>648</v>
      </c>
      <c r="G14" s="182">
        <v>587</v>
      </c>
      <c r="H14" s="12">
        <f t="shared" si="1"/>
        <v>90.58641975308642</v>
      </c>
      <c r="I14" s="182">
        <v>325</v>
      </c>
      <c r="J14" s="182">
        <v>325</v>
      </c>
      <c r="K14" s="12">
        <f t="shared" si="2"/>
        <v>100</v>
      </c>
    </row>
    <row r="15" spans="1:11" ht="14.25" customHeight="1">
      <c r="A15" s="11">
        <v>10</v>
      </c>
      <c r="B15" s="72" t="s">
        <v>326</v>
      </c>
      <c r="C15" s="158">
        <v>549</v>
      </c>
      <c r="D15" s="446">
        <v>619</v>
      </c>
      <c r="E15" s="12">
        <f t="shared" si="0"/>
        <v>112.7504553734062</v>
      </c>
      <c r="F15" s="182">
        <v>557</v>
      </c>
      <c r="G15" s="182">
        <v>551</v>
      </c>
      <c r="H15" s="12">
        <f t="shared" si="1"/>
        <v>98.92280071813285</v>
      </c>
      <c r="I15" s="182">
        <v>668</v>
      </c>
      <c r="J15" s="182">
        <v>205</v>
      </c>
      <c r="K15" s="12">
        <f t="shared" si="2"/>
        <v>30.688622754491018</v>
      </c>
    </row>
    <row r="16" spans="1:11" ht="12.75">
      <c r="A16" s="11">
        <v>11</v>
      </c>
      <c r="B16" s="72" t="s">
        <v>327</v>
      </c>
      <c r="C16" s="158">
        <v>733</v>
      </c>
      <c r="D16" s="446">
        <v>588</v>
      </c>
      <c r="E16" s="12">
        <f t="shared" si="0"/>
        <v>80.21828103683492</v>
      </c>
      <c r="F16" s="182">
        <v>733</v>
      </c>
      <c r="G16" s="182">
        <v>505</v>
      </c>
      <c r="H16" s="12">
        <f t="shared" si="1"/>
        <v>68.89495225102318</v>
      </c>
      <c r="I16" s="182">
        <v>725</v>
      </c>
      <c r="J16" s="182">
        <v>541</v>
      </c>
      <c r="K16" s="12">
        <f t="shared" si="2"/>
        <v>74.62068965517241</v>
      </c>
    </row>
    <row r="17" spans="1:11" ht="12.75">
      <c r="A17" s="11">
        <v>12</v>
      </c>
      <c r="B17" s="72" t="s">
        <v>328</v>
      </c>
      <c r="C17" s="158">
        <v>1782</v>
      </c>
      <c r="D17" s="446">
        <v>1778</v>
      </c>
      <c r="E17" s="12">
        <f t="shared" si="0"/>
        <v>99.77553310886644</v>
      </c>
      <c r="F17" s="182">
        <v>1782</v>
      </c>
      <c r="G17" s="182">
        <v>1661</v>
      </c>
      <c r="H17" s="12">
        <f t="shared" si="1"/>
        <v>93.20987654320987</v>
      </c>
      <c r="I17" s="182">
        <v>1671</v>
      </c>
      <c r="J17" s="182">
        <v>548</v>
      </c>
      <c r="K17" s="12">
        <f t="shared" si="2"/>
        <v>32.79473369239976</v>
      </c>
    </row>
    <row r="18" spans="1:11" ht="12.75">
      <c r="A18" s="11">
        <v>13</v>
      </c>
      <c r="B18" s="72" t="s">
        <v>329</v>
      </c>
      <c r="C18" s="461">
        <v>1615</v>
      </c>
      <c r="D18" s="446">
        <v>1615</v>
      </c>
      <c r="E18" s="12">
        <f t="shared" si="0"/>
        <v>100</v>
      </c>
      <c r="F18" s="182">
        <v>1615</v>
      </c>
      <c r="G18" s="182">
        <v>1593</v>
      </c>
      <c r="H18" s="12">
        <f t="shared" si="1"/>
        <v>98.63777089783282</v>
      </c>
      <c r="I18" s="182">
        <v>820</v>
      </c>
      <c r="J18" s="182">
        <v>774</v>
      </c>
      <c r="K18" s="12">
        <f t="shared" si="2"/>
        <v>94.39024390243902</v>
      </c>
    </row>
    <row r="19" spans="1:11" ht="12.75">
      <c r="A19" s="11">
        <v>14</v>
      </c>
      <c r="B19" s="72" t="s">
        <v>330</v>
      </c>
      <c r="C19" s="158">
        <v>1844</v>
      </c>
      <c r="D19" s="446">
        <v>1730</v>
      </c>
      <c r="E19" s="12">
        <f t="shared" si="0"/>
        <v>93.8177874186551</v>
      </c>
      <c r="F19" s="182">
        <v>1942</v>
      </c>
      <c r="G19" s="182">
        <v>1777</v>
      </c>
      <c r="H19" s="12">
        <f t="shared" si="1"/>
        <v>91.50360453141091</v>
      </c>
      <c r="I19" s="182">
        <v>1105</v>
      </c>
      <c r="J19" s="182">
        <v>887</v>
      </c>
      <c r="K19" s="12">
        <f t="shared" si="2"/>
        <v>80.27149321266968</v>
      </c>
    </row>
    <row r="20" spans="1:11" ht="12.75">
      <c r="A20" s="11">
        <v>15</v>
      </c>
      <c r="B20" s="72" t="s">
        <v>331</v>
      </c>
      <c r="C20" s="158">
        <v>2093</v>
      </c>
      <c r="D20" s="446">
        <v>2093</v>
      </c>
      <c r="E20" s="12">
        <f t="shared" si="0"/>
        <v>100</v>
      </c>
      <c r="F20" s="182">
        <v>2000</v>
      </c>
      <c r="G20" s="182">
        <v>1997</v>
      </c>
      <c r="H20" s="12">
        <f t="shared" si="1"/>
        <v>99.85000000000001</v>
      </c>
      <c r="I20" s="182">
        <v>1700</v>
      </c>
      <c r="J20" s="182">
        <v>1137</v>
      </c>
      <c r="K20" s="12">
        <f t="shared" si="2"/>
        <v>66.88235294117646</v>
      </c>
    </row>
    <row r="21" spans="1:11" ht="12.75">
      <c r="A21" s="11">
        <v>16</v>
      </c>
      <c r="B21" s="72" t="s">
        <v>332</v>
      </c>
      <c r="C21" s="158">
        <v>570</v>
      </c>
      <c r="D21" s="446">
        <v>531</v>
      </c>
      <c r="E21" s="12">
        <f t="shared" si="0"/>
        <v>93.15789473684211</v>
      </c>
      <c r="F21" s="182">
        <v>551</v>
      </c>
      <c r="G21" s="182">
        <v>551</v>
      </c>
      <c r="H21" s="12">
        <f t="shared" si="1"/>
        <v>100</v>
      </c>
      <c r="I21" s="182">
        <v>974</v>
      </c>
      <c r="J21" s="182">
        <v>761</v>
      </c>
      <c r="K21" s="12">
        <f t="shared" si="2"/>
        <v>78.13141683778234</v>
      </c>
    </row>
    <row r="22" spans="1:11" ht="12.75">
      <c r="A22" s="788" t="s">
        <v>333</v>
      </c>
      <c r="B22" s="789"/>
      <c r="C22" s="175">
        <f>SUM(C6:C21)</f>
        <v>16424</v>
      </c>
      <c r="D22" s="175">
        <f>SUM(D6:D21)</f>
        <v>15781</v>
      </c>
      <c r="E22" s="176">
        <f>+D22/C22*100</f>
        <v>96.08499756453969</v>
      </c>
      <c r="F22" s="175">
        <f>SUM(F6:F21)</f>
        <v>16731</v>
      </c>
      <c r="G22" s="175">
        <f>SUM(G6:G21)</f>
        <v>15465</v>
      </c>
      <c r="H22" s="176">
        <f>+G22/F22*100</f>
        <v>92.4332078178232</v>
      </c>
      <c r="I22" s="175">
        <f>SUM(I6:I21)</f>
        <v>12159</v>
      </c>
      <c r="J22" s="175">
        <f>SUM(J6:J21)</f>
        <v>8273</v>
      </c>
      <c r="K22" s="176">
        <f>+J22/I22*100</f>
        <v>68.04013487951312</v>
      </c>
    </row>
    <row r="23" spans="1:11" ht="12.75">
      <c r="A23" s="11">
        <v>17</v>
      </c>
      <c r="B23" s="72" t="s">
        <v>334</v>
      </c>
      <c r="C23" s="1">
        <v>238</v>
      </c>
      <c r="D23" s="1">
        <v>238</v>
      </c>
      <c r="E23" s="12">
        <f aca="true" t="shared" si="3" ref="E23:E30">+D23/C23*100</f>
        <v>100</v>
      </c>
      <c r="F23" s="1">
        <v>244</v>
      </c>
      <c r="G23" s="1">
        <v>244</v>
      </c>
      <c r="H23" s="12">
        <f aca="true" t="shared" si="4" ref="H23:H30">+G23/F23*100</f>
        <v>100</v>
      </c>
      <c r="I23" s="1">
        <v>311</v>
      </c>
      <c r="J23" s="31">
        <v>0</v>
      </c>
      <c r="K23" s="184">
        <f aca="true" t="shared" si="5" ref="K23:K30">+J23/I23*100</f>
        <v>0</v>
      </c>
    </row>
    <row r="24" spans="1:11" ht="12.75">
      <c r="A24" s="11">
        <v>18</v>
      </c>
      <c r="B24" s="72" t="s">
        <v>335</v>
      </c>
      <c r="C24" s="1">
        <v>118</v>
      </c>
      <c r="D24" s="1">
        <v>118</v>
      </c>
      <c r="E24" s="12">
        <f t="shared" si="3"/>
        <v>100</v>
      </c>
      <c r="F24" s="1">
        <v>112</v>
      </c>
      <c r="G24" s="1">
        <v>102</v>
      </c>
      <c r="H24" s="12">
        <f t="shared" si="4"/>
        <v>91.07142857142857</v>
      </c>
      <c r="I24" s="1">
        <v>156</v>
      </c>
      <c r="J24" s="1">
        <v>154</v>
      </c>
      <c r="K24" s="184">
        <f t="shared" si="5"/>
        <v>98.71794871794873</v>
      </c>
    </row>
    <row r="25" spans="1:11" ht="12.75">
      <c r="A25" s="11">
        <v>19</v>
      </c>
      <c r="B25" s="72" t="s">
        <v>336</v>
      </c>
      <c r="C25" s="1">
        <v>83</v>
      </c>
      <c r="D25" s="1">
        <v>83</v>
      </c>
      <c r="E25" s="12">
        <f t="shared" si="3"/>
        <v>100</v>
      </c>
      <c r="F25" s="1">
        <v>93</v>
      </c>
      <c r="G25" s="1">
        <v>93</v>
      </c>
      <c r="H25" s="12">
        <f t="shared" si="4"/>
        <v>100</v>
      </c>
      <c r="I25" s="1">
        <v>129</v>
      </c>
      <c r="J25" s="1">
        <v>127</v>
      </c>
      <c r="K25" s="184">
        <f t="shared" si="5"/>
        <v>98.44961240310077</v>
      </c>
    </row>
    <row r="26" spans="1:11" ht="12.75">
      <c r="A26" s="11">
        <v>20</v>
      </c>
      <c r="B26" s="72" t="s">
        <v>337</v>
      </c>
      <c r="C26" s="1">
        <v>130</v>
      </c>
      <c r="D26" s="1">
        <v>129</v>
      </c>
      <c r="E26" s="12">
        <f t="shared" si="3"/>
        <v>99.23076923076923</v>
      </c>
      <c r="F26" s="1">
        <v>129</v>
      </c>
      <c r="G26" s="1">
        <v>114</v>
      </c>
      <c r="H26" s="12">
        <f t="shared" si="4"/>
        <v>88.37209302325581</v>
      </c>
      <c r="I26" s="1">
        <v>141</v>
      </c>
      <c r="J26" s="1">
        <v>135</v>
      </c>
      <c r="K26" s="184">
        <f t="shared" si="5"/>
        <v>95.74468085106383</v>
      </c>
    </row>
    <row r="27" spans="1:11" ht="12.75">
      <c r="A27" s="11">
        <v>21</v>
      </c>
      <c r="B27" s="72" t="s">
        <v>298</v>
      </c>
      <c r="C27" s="1">
        <v>714</v>
      </c>
      <c r="D27" s="1">
        <v>714</v>
      </c>
      <c r="E27" s="12">
        <f t="shared" si="3"/>
        <v>100</v>
      </c>
      <c r="F27" s="1">
        <v>676</v>
      </c>
      <c r="G27" s="1">
        <v>676</v>
      </c>
      <c r="H27" s="12">
        <f t="shared" si="4"/>
        <v>100</v>
      </c>
      <c r="I27" s="1">
        <v>660</v>
      </c>
      <c r="J27" s="1">
        <v>609</v>
      </c>
      <c r="K27" s="184">
        <f t="shared" si="5"/>
        <v>92.27272727272727</v>
      </c>
    </row>
    <row r="28" spans="1:11" ht="12.75">
      <c r="A28" s="11">
        <v>22</v>
      </c>
      <c r="B28" s="72" t="s">
        <v>299</v>
      </c>
      <c r="C28" s="1">
        <v>106</v>
      </c>
      <c r="D28" s="1">
        <v>106</v>
      </c>
      <c r="E28" s="12">
        <f t="shared" si="3"/>
        <v>100</v>
      </c>
      <c r="F28" s="1">
        <v>104</v>
      </c>
      <c r="G28" s="1">
        <v>104</v>
      </c>
      <c r="H28" s="12">
        <f t="shared" si="4"/>
        <v>100</v>
      </c>
      <c r="I28" s="1">
        <v>114</v>
      </c>
      <c r="J28" s="1">
        <v>0</v>
      </c>
      <c r="K28" s="184">
        <f t="shared" si="5"/>
        <v>0</v>
      </c>
    </row>
    <row r="29" spans="1:11" ht="12.75">
      <c r="A29" s="11">
        <v>23</v>
      </c>
      <c r="B29" s="72" t="s">
        <v>338</v>
      </c>
      <c r="C29" s="1">
        <v>86</v>
      </c>
      <c r="D29" s="1">
        <v>81</v>
      </c>
      <c r="E29" s="12">
        <f t="shared" si="3"/>
        <v>94.18604651162791</v>
      </c>
      <c r="F29" s="1">
        <v>84</v>
      </c>
      <c r="G29" s="1">
        <v>79</v>
      </c>
      <c r="H29" s="12">
        <f t="shared" si="4"/>
        <v>94.04761904761905</v>
      </c>
      <c r="I29" s="1">
        <v>115</v>
      </c>
      <c r="J29" s="1">
        <v>111</v>
      </c>
      <c r="K29" s="184">
        <f t="shared" si="5"/>
        <v>96.52173913043478</v>
      </c>
    </row>
    <row r="30" spans="1:11" ht="12.75" customHeight="1">
      <c r="A30" s="11">
        <v>24</v>
      </c>
      <c r="B30" s="72" t="s">
        <v>339</v>
      </c>
      <c r="C30" s="1">
        <v>1008</v>
      </c>
      <c r="D30" s="1">
        <v>1001</v>
      </c>
      <c r="E30" s="12">
        <f t="shared" si="3"/>
        <v>99.30555555555556</v>
      </c>
      <c r="F30" s="1">
        <v>1008</v>
      </c>
      <c r="G30" s="1">
        <v>992</v>
      </c>
      <c r="H30" s="12">
        <f t="shared" si="4"/>
        <v>98.4126984126984</v>
      </c>
      <c r="I30" s="1">
        <v>1198</v>
      </c>
      <c r="J30" s="1">
        <v>1160</v>
      </c>
      <c r="K30" s="184">
        <f t="shared" si="5"/>
        <v>96.8280467445743</v>
      </c>
    </row>
    <row r="31" spans="1:11" ht="12.75">
      <c r="A31" s="788" t="s">
        <v>340</v>
      </c>
      <c r="B31" s="789"/>
      <c r="C31" s="175">
        <f>SUM(C23:C30)</f>
        <v>2483</v>
      </c>
      <c r="D31" s="175">
        <f>SUM(D23:D30)</f>
        <v>2470</v>
      </c>
      <c r="E31" s="176">
        <f>+D31/C31*100</f>
        <v>99.47643979057592</v>
      </c>
      <c r="F31" s="175">
        <f>SUM(F23:F30)</f>
        <v>2450</v>
      </c>
      <c r="G31" s="175">
        <f>SUM(G23:G30)</f>
        <v>2404</v>
      </c>
      <c r="H31" s="176">
        <f>+G31/F31*100</f>
        <v>98.12244897959184</v>
      </c>
      <c r="I31" s="175">
        <f>SUM(I23:I30)</f>
        <v>2824</v>
      </c>
      <c r="J31" s="175">
        <f>SUM(J23:J30)</f>
        <v>2296</v>
      </c>
      <c r="K31" s="202">
        <f>+J31/I31*100</f>
        <v>81.30311614730878</v>
      </c>
    </row>
    <row r="32" spans="1:11" ht="12.75">
      <c r="A32" s="11">
        <v>25</v>
      </c>
      <c r="B32" s="181" t="s">
        <v>296</v>
      </c>
      <c r="C32" s="1">
        <v>126</v>
      </c>
      <c r="D32" s="1">
        <v>125</v>
      </c>
      <c r="E32" s="12">
        <f aca="true" t="shared" si="6" ref="E32:E37">+D32/C32*100</f>
        <v>99.20634920634922</v>
      </c>
      <c r="F32" s="1">
        <v>126</v>
      </c>
      <c r="G32" s="1">
        <v>110</v>
      </c>
      <c r="H32" s="12">
        <f aca="true" t="shared" si="7" ref="H32:H37">+G32/F32*100</f>
        <v>87.3015873015873</v>
      </c>
      <c r="I32" s="178">
        <v>121</v>
      </c>
      <c r="J32" s="179">
        <v>41</v>
      </c>
      <c r="K32" s="12">
        <f aca="true" t="shared" si="8" ref="K32:K37">+J32/I32*100</f>
        <v>33.88429752066116</v>
      </c>
    </row>
    <row r="33" spans="1:11" ht="12.75">
      <c r="A33" s="11">
        <v>26</v>
      </c>
      <c r="B33" s="98" t="s">
        <v>297</v>
      </c>
      <c r="C33" s="1">
        <v>110</v>
      </c>
      <c r="D33" s="1">
        <v>110</v>
      </c>
      <c r="E33" s="12">
        <f t="shared" si="6"/>
        <v>100</v>
      </c>
      <c r="F33" s="178">
        <v>90</v>
      </c>
      <c r="G33" s="32">
        <v>89</v>
      </c>
      <c r="H33" s="12">
        <f t="shared" si="7"/>
        <v>98.88888888888889</v>
      </c>
      <c r="I33" s="178">
        <v>97</v>
      </c>
      <c r="J33" s="159">
        <v>97</v>
      </c>
      <c r="K33" s="12">
        <f t="shared" si="8"/>
        <v>100</v>
      </c>
    </row>
    <row r="34" spans="1:11" ht="12.75">
      <c r="A34" s="11">
        <v>27</v>
      </c>
      <c r="B34" s="181" t="s">
        <v>341</v>
      </c>
      <c r="C34" s="1">
        <v>87</v>
      </c>
      <c r="D34" s="1">
        <v>81</v>
      </c>
      <c r="E34" s="12">
        <f t="shared" si="6"/>
        <v>93.10344827586206</v>
      </c>
      <c r="F34" s="222">
        <v>94</v>
      </c>
      <c r="G34" s="159">
        <v>94</v>
      </c>
      <c r="H34" s="12">
        <f t="shared" si="7"/>
        <v>100</v>
      </c>
      <c r="I34" s="222">
        <v>142</v>
      </c>
      <c r="J34" s="159">
        <v>139</v>
      </c>
      <c r="K34" s="12">
        <f t="shared" si="8"/>
        <v>97.88732394366197</v>
      </c>
    </row>
    <row r="35" spans="1:11" ht="12.75">
      <c r="A35" s="11">
        <v>28</v>
      </c>
      <c r="B35" s="181" t="s">
        <v>342</v>
      </c>
      <c r="C35" s="1">
        <v>105</v>
      </c>
      <c r="D35" s="1">
        <v>105</v>
      </c>
      <c r="E35" s="12">
        <f t="shared" si="6"/>
        <v>100</v>
      </c>
      <c r="F35" s="222">
        <v>76</v>
      </c>
      <c r="G35" s="159">
        <v>76</v>
      </c>
      <c r="H35" s="12">
        <f t="shared" si="7"/>
        <v>100</v>
      </c>
      <c r="I35" s="222">
        <v>126</v>
      </c>
      <c r="J35" s="159">
        <v>125</v>
      </c>
      <c r="K35" s="12">
        <f t="shared" si="8"/>
        <v>99.20634920634922</v>
      </c>
    </row>
    <row r="36" spans="1:11" ht="12.75">
      <c r="A36" s="11">
        <v>29</v>
      </c>
      <c r="B36" s="181" t="s">
        <v>343</v>
      </c>
      <c r="C36" s="1">
        <v>205</v>
      </c>
      <c r="D36" s="1">
        <v>185</v>
      </c>
      <c r="E36" s="12">
        <f t="shared" si="6"/>
        <v>90.2439024390244</v>
      </c>
      <c r="F36" s="178">
        <v>205</v>
      </c>
      <c r="G36" s="179">
        <v>179</v>
      </c>
      <c r="H36" s="12">
        <f t="shared" si="7"/>
        <v>87.3170731707317</v>
      </c>
      <c r="I36" s="178">
        <v>245</v>
      </c>
      <c r="J36" s="179">
        <v>236</v>
      </c>
      <c r="K36" s="12">
        <f t="shared" si="8"/>
        <v>96.3265306122449</v>
      </c>
    </row>
    <row r="37" spans="1:11" ht="12.75">
      <c r="A37" s="11">
        <v>30</v>
      </c>
      <c r="B37" s="181" t="s">
        <v>344</v>
      </c>
      <c r="C37" s="1">
        <v>725</v>
      </c>
      <c r="D37" s="1">
        <v>725</v>
      </c>
      <c r="E37" s="12">
        <f t="shared" si="6"/>
        <v>100</v>
      </c>
      <c r="F37" s="178">
        <v>748</v>
      </c>
      <c r="G37" s="179">
        <v>748</v>
      </c>
      <c r="H37" s="12">
        <f t="shared" si="7"/>
        <v>100</v>
      </c>
      <c r="I37" s="178">
        <v>796</v>
      </c>
      <c r="J37" s="179">
        <v>346</v>
      </c>
      <c r="K37" s="12">
        <f t="shared" si="8"/>
        <v>43.46733668341709</v>
      </c>
    </row>
    <row r="38" spans="1:11" ht="12.75">
      <c r="A38" s="788" t="s">
        <v>345</v>
      </c>
      <c r="B38" s="789"/>
      <c r="C38" s="175">
        <f>SUM(C32:C37)</f>
        <v>1358</v>
      </c>
      <c r="D38" s="175">
        <f>SUM(D32:D37)</f>
        <v>1331</v>
      </c>
      <c r="E38" s="176">
        <f>+D38/C38*100</f>
        <v>98.01178203240059</v>
      </c>
      <c r="F38" s="175">
        <f>SUM(F32:F37)</f>
        <v>1339</v>
      </c>
      <c r="G38" s="175">
        <f>SUM(G32:G37)</f>
        <v>1296</v>
      </c>
      <c r="H38" s="176">
        <f>+G38/F38*100</f>
        <v>96.78864824495892</v>
      </c>
      <c r="I38" s="175">
        <f>SUM(I32:I37)</f>
        <v>1527</v>
      </c>
      <c r="J38" s="175">
        <f>SUM(J32:J37)</f>
        <v>984</v>
      </c>
      <c r="K38" s="176">
        <f>+J38/I38*100</f>
        <v>64.44007858546169</v>
      </c>
    </row>
    <row r="39" spans="1:11" ht="12.75">
      <c r="A39" s="201">
        <v>31</v>
      </c>
      <c r="B39" s="72" t="s">
        <v>346</v>
      </c>
      <c r="C39" s="1">
        <v>313</v>
      </c>
      <c r="D39" s="1">
        <v>306</v>
      </c>
      <c r="E39" s="12">
        <f>+D39/C39*100</f>
        <v>97.76357827476039</v>
      </c>
      <c r="F39" s="1">
        <v>313</v>
      </c>
      <c r="G39" s="1">
        <v>305</v>
      </c>
      <c r="H39" s="12">
        <f>+G39/F39*100</f>
        <v>97.44408945686901</v>
      </c>
      <c r="I39" s="1">
        <v>380</v>
      </c>
      <c r="J39" s="1">
        <v>380</v>
      </c>
      <c r="K39" s="12">
        <f>+J39/I39*100</f>
        <v>100</v>
      </c>
    </row>
    <row r="40" spans="1:11" ht="12.75">
      <c r="A40" s="201">
        <v>32</v>
      </c>
      <c r="B40" s="72" t="s">
        <v>300</v>
      </c>
      <c r="C40" s="1">
        <v>970</v>
      </c>
      <c r="D40" s="1">
        <v>949</v>
      </c>
      <c r="E40" s="12">
        <f>+D40/C40*100</f>
        <v>97.83505154639175</v>
      </c>
      <c r="F40" s="1">
        <v>970</v>
      </c>
      <c r="G40" s="1">
        <v>967</v>
      </c>
      <c r="H40" s="12">
        <f>+G40/F40*100</f>
        <v>99.69072164948454</v>
      </c>
      <c r="I40" s="1">
        <v>1170</v>
      </c>
      <c r="J40" s="1">
        <v>680</v>
      </c>
      <c r="K40" s="12">
        <f>+J40/I40*100</f>
        <v>58.119658119658126</v>
      </c>
    </row>
    <row r="41" spans="1:11" ht="12.75">
      <c r="A41" s="201">
        <v>33</v>
      </c>
      <c r="B41" s="72" t="s">
        <v>502</v>
      </c>
      <c r="C41" s="1">
        <v>347</v>
      </c>
      <c r="D41" s="1">
        <v>347</v>
      </c>
      <c r="E41" s="12">
        <f>+D41/C41*100</f>
        <v>100</v>
      </c>
      <c r="F41" s="1">
        <v>336</v>
      </c>
      <c r="G41" s="1">
        <v>336</v>
      </c>
      <c r="H41" s="12">
        <f>+G41/F41*100</f>
        <v>100</v>
      </c>
      <c r="I41" s="1">
        <v>427</v>
      </c>
      <c r="J41" s="1">
        <v>412</v>
      </c>
      <c r="K41" s="12">
        <f>+J41/I41*100</f>
        <v>96.4871194379391</v>
      </c>
    </row>
    <row r="42" spans="1:11" ht="12.75">
      <c r="A42" s="788" t="s">
        <v>348</v>
      </c>
      <c r="B42" s="789"/>
      <c r="C42" s="6">
        <f>SUM(C39:C41)</f>
        <v>1630</v>
      </c>
      <c r="D42" s="6">
        <f>SUM(D39:D41)</f>
        <v>1602</v>
      </c>
      <c r="E42" s="176">
        <f>+D42/C42*100</f>
        <v>98.28220858895705</v>
      </c>
      <c r="F42" s="6">
        <f>SUM(F39:F41)</f>
        <v>1619</v>
      </c>
      <c r="G42" s="6">
        <f>SUM(G39:G41)</f>
        <v>1608</v>
      </c>
      <c r="H42" s="176">
        <f>+G42/F42*100</f>
        <v>99.32056825200742</v>
      </c>
      <c r="I42" s="6">
        <f>SUM(I39:I41)</f>
        <v>1977</v>
      </c>
      <c r="J42" s="6">
        <f>SUM(J39:J41)</f>
        <v>1472</v>
      </c>
      <c r="K42" s="176">
        <f>+J42/I42*100</f>
        <v>74.45624683864442</v>
      </c>
    </row>
    <row r="43" spans="1:11" ht="12.75">
      <c r="A43" s="11">
        <v>34</v>
      </c>
      <c r="B43" s="72" t="s">
        <v>503</v>
      </c>
      <c r="C43" s="1">
        <v>137</v>
      </c>
      <c r="D43" s="1">
        <v>113</v>
      </c>
      <c r="E43" s="12">
        <f aca="true" t="shared" si="9" ref="E43:E50">+D43/C43*100</f>
        <v>82.48175182481752</v>
      </c>
      <c r="F43" s="1">
        <v>137</v>
      </c>
      <c r="G43" s="1">
        <v>92</v>
      </c>
      <c r="H43" s="12">
        <f aca="true" t="shared" si="10" ref="H43:H50">+G43/F43*100</f>
        <v>67.15328467153284</v>
      </c>
      <c r="I43" s="180">
        <v>67</v>
      </c>
      <c r="J43" s="180">
        <v>63</v>
      </c>
      <c r="K43" s="12">
        <f aca="true" t="shared" si="11" ref="K43:K50">+J43/I43*100</f>
        <v>94.02985074626866</v>
      </c>
    </row>
    <row r="44" spans="1:11" ht="12.75">
      <c r="A44" s="11">
        <v>35</v>
      </c>
      <c r="B44" s="72" t="s">
        <v>350</v>
      </c>
      <c r="C44" s="1">
        <v>54</v>
      </c>
      <c r="D44" s="1">
        <v>43</v>
      </c>
      <c r="E44" s="12">
        <f t="shared" si="9"/>
        <v>79.62962962962963</v>
      </c>
      <c r="F44" s="1">
        <v>54</v>
      </c>
      <c r="G44" s="1">
        <v>29</v>
      </c>
      <c r="H44" s="12">
        <f t="shared" si="10"/>
        <v>53.70370370370371</v>
      </c>
      <c r="I44" s="1">
        <v>63</v>
      </c>
      <c r="J44" s="1">
        <v>60</v>
      </c>
      <c r="K44" s="12">
        <f t="shared" si="11"/>
        <v>95.23809523809523</v>
      </c>
    </row>
    <row r="45" spans="1:11" ht="12.75">
      <c r="A45" s="11">
        <v>36</v>
      </c>
      <c r="B45" s="72" t="s">
        <v>351</v>
      </c>
      <c r="C45" s="1">
        <v>71</v>
      </c>
      <c r="D45" s="1">
        <v>71</v>
      </c>
      <c r="E45" s="12">
        <f t="shared" si="9"/>
        <v>100</v>
      </c>
      <c r="F45" s="1">
        <v>71</v>
      </c>
      <c r="G45" s="1">
        <v>70</v>
      </c>
      <c r="H45" s="12">
        <f t="shared" si="10"/>
        <v>98.59154929577466</v>
      </c>
      <c r="I45" s="1">
        <v>91</v>
      </c>
      <c r="J45" s="1">
        <v>82</v>
      </c>
      <c r="K45" s="12">
        <f t="shared" si="11"/>
        <v>90.10989010989012</v>
      </c>
    </row>
    <row r="46" spans="1:11" ht="12.75">
      <c r="A46" s="11">
        <v>37</v>
      </c>
      <c r="B46" s="72" t="s">
        <v>352</v>
      </c>
      <c r="C46" s="1">
        <v>70</v>
      </c>
      <c r="D46" s="1">
        <v>73</v>
      </c>
      <c r="E46" s="12">
        <f t="shared" si="9"/>
        <v>104.28571428571429</v>
      </c>
      <c r="F46" s="1">
        <v>70</v>
      </c>
      <c r="G46" s="1">
        <v>70</v>
      </c>
      <c r="H46" s="12">
        <f t="shared" si="10"/>
        <v>100</v>
      </c>
      <c r="I46" s="1">
        <v>97</v>
      </c>
      <c r="J46" s="1">
        <v>96</v>
      </c>
      <c r="K46" s="12">
        <f t="shared" si="11"/>
        <v>98.96907216494846</v>
      </c>
    </row>
    <row r="47" spans="1:11" ht="12.75">
      <c r="A47" s="11">
        <v>38</v>
      </c>
      <c r="B47" s="72" t="s">
        <v>353</v>
      </c>
      <c r="C47" s="1">
        <v>98</v>
      </c>
      <c r="D47" s="1">
        <v>56</v>
      </c>
      <c r="E47" s="12">
        <f t="shared" si="9"/>
        <v>57.14285714285714</v>
      </c>
      <c r="F47" s="1">
        <v>98</v>
      </c>
      <c r="G47" s="1">
        <v>67</v>
      </c>
      <c r="H47" s="12">
        <f t="shared" si="10"/>
        <v>68.36734693877551</v>
      </c>
      <c r="I47" s="1">
        <v>161</v>
      </c>
      <c r="J47" s="1">
        <v>61</v>
      </c>
      <c r="K47" s="12">
        <f t="shared" si="11"/>
        <v>37.88819875776397</v>
      </c>
    </row>
    <row r="48" spans="1:11" ht="12.75">
      <c r="A48" s="11">
        <v>39</v>
      </c>
      <c r="B48" s="72" t="s">
        <v>354</v>
      </c>
      <c r="C48" s="1">
        <v>58</v>
      </c>
      <c r="D48" s="1">
        <v>54</v>
      </c>
      <c r="E48" s="12">
        <f t="shared" si="9"/>
        <v>93.10344827586206</v>
      </c>
      <c r="F48" s="1">
        <v>58</v>
      </c>
      <c r="G48" s="1">
        <v>54</v>
      </c>
      <c r="H48" s="12">
        <f t="shared" si="10"/>
        <v>93.10344827586206</v>
      </c>
      <c r="I48" s="1">
        <v>111</v>
      </c>
      <c r="J48" s="1">
        <v>0</v>
      </c>
      <c r="K48" s="12">
        <f t="shared" si="11"/>
        <v>0</v>
      </c>
    </row>
    <row r="49" spans="1:11" ht="12.75">
      <c r="A49" s="11">
        <v>40</v>
      </c>
      <c r="B49" s="72" t="s">
        <v>301</v>
      </c>
      <c r="C49" s="1">
        <v>205</v>
      </c>
      <c r="D49" s="1">
        <v>201</v>
      </c>
      <c r="E49" s="12">
        <f t="shared" si="9"/>
        <v>98.04878048780488</v>
      </c>
      <c r="F49" s="1">
        <v>205</v>
      </c>
      <c r="G49" s="1">
        <v>201</v>
      </c>
      <c r="H49" s="12">
        <f t="shared" si="10"/>
        <v>98.04878048780488</v>
      </c>
      <c r="I49" s="1">
        <v>287</v>
      </c>
      <c r="J49" s="1">
        <v>274</v>
      </c>
      <c r="K49" s="12">
        <f t="shared" si="11"/>
        <v>95.47038327526133</v>
      </c>
    </row>
    <row r="50" spans="1:11" ht="12.75">
      <c r="A50" s="11">
        <v>41</v>
      </c>
      <c r="B50" s="72" t="s">
        <v>355</v>
      </c>
      <c r="C50" s="1">
        <v>711</v>
      </c>
      <c r="D50" s="1">
        <v>662</v>
      </c>
      <c r="E50" s="12">
        <f t="shared" si="9"/>
        <v>93.10829817158931</v>
      </c>
      <c r="F50" s="1">
        <v>711</v>
      </c>
      <c r="G50" s="32">
        <v>605</v>
      </c>
      <c r="H50" s="12">
        <f t="shared" si="10"/>
        <v>85.0914205344585</v>
      </c>
      <c r="I50" s="1">
        <v>657</v>
      </c>
      <c r="J50" s="1">
        <v>691</v>
      </c>
      <c r="K50" s="12">
        <f t="shared" si="11"/>
        <v>105.17503805175039</v>
      </c>
    </row>
    <row r="51" spans="1:11" ht="12.75">
      <c r="A51" s="788" t="s">
        <v>356</v>
      </c>
      <c r="B51" s="789"/>
      <c r="C51" s="175">
        <f>SUM(C43:C50)</f>
        <v>1404</v>
      </c>
      <c r="D51" s="175">
        <f>SUM(D43:D50)</f>
        <v>1273</v>
      </c>
      <c r="E51" s="176">
        <f>+D51/C51*100</f>
        <v>90.66951566951566</v>
      </c>
      <c r="F51" s="175">
        <f>SUM(F43:F50)</f>
        <v>1404</v>
      </c>
      <c r="G51" s="175">
        <f>SUM(G43:G50)</f>
        <v>1188</v>
      </c>
      <c r="H51" s="176">
        <f>+G51/F51*100</f>
        <v>84.61538461538461</v>
      </c>
      <c r="I51" s="175">
        <f>SUM(I43:I50)</f>
        <v>1534</v>
      </c>
      <c r="J51" s="175">
        <f>SUM(J43:J50)</f>
        <v>1327</v>
      </c>
      <c r="K51" s="176">
        <f>+J51/I51*100</f>
        <v>86.50586701434159</v>
      </c>
    </row>
    <row r="52" spans="1:11" ht="12.75" customHeight="1">
      <c r="A52" s="11">
        <v>42</v>
      </c>
      <c r="B52" s="8" t="s">
        <v>357</v>
      </c>
      <c r="C52" s="1">
        <v>382</v>
      </c>
      <c r="D52" s="1">
        <v>382</v>
      </c>
      <c r="E52" s="12">
        <f aca="true" t="shared" si="12" ref="E52:E58">+D52/C52*100</f>
        <v>100</v>
      </c>
      <c r="F52" s="1">
        <v>350</v>
      </c>
      <c r="G52" s="1">
        <v>335</v>
      </c>
      <c r="H52" s="12">
        <f aca="true" t="shared" si="13" ref="H52:H58">+G52/F52*100</f>
        <v>95.71428571428572</v>
      </c>
      <c r="I52" s="1">
        <v>450</v>
      </c>
      <c r="J52" s="1">
        <v>442</v>
      </c>
      <c r="K52" s="12">
        <f aca="true" t="shared" si="14" ref="K52:K58">+J52/I52*100</f>
        <v>98.22222222222223</v>
      </c>
    </row>
    <row r="53" spans="1:11" ht="12.75">
      <c r="A53" s="11">
        <v>43</v>
      </c>
      <c r="B53" s="8" t="s">
        <v>358</v>
      </c>
      <c r="C53" s="1">
        <v>82</v>
      </c>
      <c r="D53" s="1">
        <v>82</v>
      </c>
      <c r="E53" s="12">
        <f t="shared" si="12"/>
        <v>100</v>
      </c>
      <c r="F53" s="1">
        <v>82</v>
      </c>
      <c r="G53" s="1">
        <v>81</v>
      </c>
      <c r="H53" s="12">
        <f t="shared" si="13"/>
        <v>98.78048780487805</v>
      </c>
      <c r="I53" s="1">
        <v>115</v>
      </c>
      <c r="J53" s="1">
        <v>15</v>
      </c>
      <c r="K53" s="12">
        <f t="shared" si="14"/>
        <v>13.043478260869565</v>
      </c>
    </row>
    <row r="54" spans="1:11" ht="12.75">
      <c r="A54" s="11">
        <v>44</v>
      </c>
      <c r="B54" s="8" t="s">
        <v>359</v>
      </c>
      <c r="C54" s="1">
        <v>240</v>
      </c>
      <c r="D54" s="1">
        <v>240</v>
      </c>
      <c r="E54" s="12">
        <f t="shared" si="12"/>
        <v>100</v>
      </c>
      <c r="F54" s="1">
        <v>80</v>
      </c>
      <c r="G54" s="1">
        <v>80</v>
      </c>
      <c r="H54" s="12">
        <f t="shared" si="13"/>
        <v>100</v>
      </c>
      <c r="I54" s="1">
        <v>99</v>
      </c>
      <c r="J54" s="1">
        <v>99</v>
      </c>
      <c r="K54" s="12">
        <f t="shared" si="14"/>
        <v>100</v>
      </c>
    </row>
    <row r="55" spans="1:11" ht="12.75">
      <c r="A55" s="11">
        <v>45</v>
      </c>
      <c r="B55" s="8" t="s">
        <v>260</v>
      </c>
      <c r="C55" s="1">
        <v>1671</v>
      </c>
      <c r="D55" s="1">
        <v>1671</v>
      </c>
      <c r="E55" s="12">
        <f t="shared" si="12"/>
        <v>100</v>
      </c>
      <c r="F55" s="1">
        <v>1677</v>
      </c>
      <c r="G55" s="1">
        <v>1677</v>
      </c>
      <c r="H55" s="12">
        <f t="shared" si="13"/>
        <v>100</v>
      </c>
      <c r="I55" s="1">
        <v>1600</v>
      </c>
      <c r="J55" s="1">
        <v>1153</v>
      </c>
      <c r="K55" s="12">
        <f t="shared" si="14"/>
        <v>72.0625</v>
      </c>
    </row>
    <row r="56" spans="1:11" ht="12.75">
      <c r="A56" s="11">
        <v>46</v>
      </c>
      <c r="B56" s="8" t="s">
        <v>360</v>
      </c>
      <c r="C56" s="1">
        <v>46</v>
      </c>
      <c r="D56" s="1">
        <v>46</v>
      </c>
      <c r="E56" s="12">
        <f t="shared" si="12"/>
        <v>100</v>
      </c>
      <c r="F56" s="1">
        <v>53</v>
      </c>
      <c r="G56" s="1">
        <v>53</v>
      </c>
      <c r="H56" s="12">
        <f t="shared" si="13"/>
        <v>100</v>
      </c>
      <c r="I56" s="1">
        <v>60</v>
      </c>
      <c r="J56" s="1">
        <v>60</v>
      </c>
      <c r="K56" s="12">
        <f t="shared" si="14"/>
        <v>100</v>
      </c>
    </row>
    <row r="57" spans="1:11" ht="12.75">
      <c r="A57" s="11">
        <v>47</v>
      </c>
      <c r="B57" s="8" t="s">
        <v>361</v>
      </c>
      <c r="C57" s="1">
        <v>66</v>
      </c>
      <c r="D57" s="1">
        <v>58</v>
      </c>
      <c r="E57" s="12">
        <f t="shared" si="12"/>
        <v>87.87878787878788</v>
      </c>
      <c r="F57" s="1">
        <v>66</v>
      </c>
      <c r="G57" s="1">
        <v>55</v>
      </c>
      <c r="H57" s="12">
        <f t="shared" si="13"/>
        <v>83.33333333333334</v>
      </c>
      <c r="I57" s="1">
        <v>85</v>
      </c>
      <c r="J57" s="1">
        <v>85</v>
      </c>
      <c r="K57" s="12">
        <f t="shared" si="14"/>
        <v>100</v>
      </c>
    </row>
    <row r="58" spans="1:11" ht="12.75">
      <c r="A58" s="11">
        <v>48</v>
      </c>
      <c r="B58" s="8" t="s">
        <v>286</v>
      </c>
      <c r="C58" s="1">
        <v>167</v>
      </c>
      <c r="D58" s="1">
        <v>146</v>
      </c>
      <c r="E58" s="12">
        <f t="shared" si="12"/>
        <v>87.42514970059881</v>
      </c>
      <c r="F58" s="1">
        <v>167</v>
      </c>
      <c r="G58" s="1">
        <v>145</v>
      </c>
      <c r="H58" s="12">
        <f t="shared" si="13"/>
        <v>86.82634730538922</v>
      </c>
      <c r="I58" s="1">
        <v>217</v>
      </c>
      <c r="J58" s="1">
        <v>217</v>
      </c>
      <c r="K58" s="12">
        <f t="shared" si="14"/>
        <v>100</v>
      </c>
    </row>
    <row r="59" spans="1:11" ht="12.75">
      <c r="A59" s="788" t="s">
        <v>362</v>
      </c>
      <c r="B59" s="789"/>
      <c r="C59" s="175">
        <f>SUM(C52:C58)</f>
        <v>2654</v>
      </c>
      <c r="D59" s="175">
        <f>SUM(D52:D58)</f>
        <v>2625</v>
      </c>
      <c r="E59" s="176">
        <f>+D59/C59*100</f>
        <v>98.90730972117558</v>
      </c>
      <c r="F59" s="175">
        <f>SUM(F52:F58)</f>
        <v>2475</v>
      </c>
      <c r="G59" s="175">
        <f>SUM(G52:G58)</f>
        <v>2426</v>
      </c>
      <c r="H59" s="176">
        <f>+G59/F59*100</f>
        <v>98.02020202020202</v>
      </c>
      <c r="I59" s="175">
        <f>SUM(I52:I58)</f>
        <v>2626</v>
      </c>
      <c r="J59" s="175">
        <f>SUM(J52:J58)</f>
        <v>2071</v>
      </c>
      <c r="K59" s="176">
        <f>+J59/I59*100</f>
        <v>78.86519421172886</v>
      </c>
    </row>
    <row r="60" spans="1:11" ht="12.75">
      <c r="A60" s="11">
        <v>49</v>
      </c>
      <c r="B60" s="72" t="s">
        <v>363</v>
      </c>
      <c r="C60" s="138">
        <v>131</v>
      </c>
      <c r="D60" s="138">
        <v>131</v>
      </c>
      <c r="E60" s="12">
        <f aca="true" t="shared" si="15" ref="E60:E85">+D60/C60*100</f>
        <v>100</v>
      </c>
      <c r="F60" s="138">
        <v>131</v>
      </c>
      <c r="G60" s="138">
        <v>131</v>
      </c>
      <c r="H60" s="12">
        <f aca="true" t="shared" si="16" ref="H60:H85">+G60/F60*100</f>
        <v>100</v>
      </c>
      <c r="I60" s="472">
        <v>224</v>
      </c>
      <c r="J60" s="473">
        <v>205</v>
      </c>
      <c r="K60" s="12">
        <f aca="true" t="shared" si="17" ref="K60:K85">+J60/I60*100</f>
        <v>91.51785714285714</v>
      </c>
    </row>
    <row r="61" spans="1:11" ht="12.75">
      <c r="A61" s="11">
        <v>50</v>
      </c>
      <c r="B61" s="72" t="s">
        <v>364</v>
      </c>
      <c r="C61" s="138">
        <v>675</v>
      </c>
      <c r="D61" s="138">
        <v>569</v>
      </c>
      <c r="E61" s="12">
        <f t="shared" si="15"/>
        <v>84.29629629629629</v>
      </c>
      <c r="F61" s="138">
        <v>675</v>
      </c>
      <c r="G61" s="138">
        <v>572</v>
      </c>
      <c r="H61" s="12">
        <f t="shared" si="16"/>
        <v>84.74074074074073</v>
      </c>
      <c r="I61" s="474">
        <v>690</v>
      </c>
      <c r="J61" s="475">
        <v>560</v>
      </c>
      <c r="K61" s="12">
        <f t="shared" si="17"/>
        <v>81.15942028985508</v>
      </c>
    </row>
    <row r="62" spans="1:11" ht="12.75">
      <c r="A62" s="11">
        <v>51</v>
      </c>
      <c r="B62" s="72" t="s">
        <v>365</v>
      </c>
      <c r="C62" s="138">
        <v>469</v>
      </c>
      <c r="D62" s="138">
        <v>445</v>
      </c>
      <c r="E62" s="12">
        <f t="shared" si="15"/>
        <v>94.88272921108742</v>
      </c>
      <c r="F62" s="138">
        <v>469</v>
      </c>
      <c r="G62" s="138">
        <v>350</v>
      </c>
      <c r="H62" s="12">
        <f t="shared" si="16"/>
        <v>74.6268656716418</v>
      </c>
      <c r="I62" s="474">
        <v>510</v>
      </c>
      <c r="J62" s="475">
        <v>488</v>
      </c>
      <c r="K62" s="12">
        <f t="shared" si="17"/>
        <v>95.68627450980392</v>
      </c>
    </row>
    <row r="63" spans="1:11" ht="12.75">
      <c r="A63" s="11">
        <v>52</v>
      </c>
      <c r="B63" s="72" t="s">
        <v>261</v>
      </c>
      <c r="C63" s="138">
        <v>41</v>
      </c>
      <c r="D63" s="138">
        <v>35</v>
      </c>
      <c r="E63" s="12">
        <f t="shared" si="15"/>
        <v>85.36585365853658</v>
      </c>
      <c r="F63" s="138">
        <v>41</v>
      </c>
      <c r="G63" s="138">
        <v>33</v>
      </c>
      <c r="H63" s="12">
        <f t="shared" si="16"/>
        <v>80.48780487804879</v>
      </c>
      <c r="I63" s="474">
        <v>87</v>
      </c>
      <c r="J63" s="475">
        <v>58</v>
      </c>
      <c r="K63" s="12">
        <f t="shared" si="17"/>
        <v>66.66666666666666</v>
      </c>
    </row>
    <row r="64" spans="1:11" ht="12.75">
      <c r="A64" s="11">
        <v>53</v>
      </c>
      <c r="B64" s="72" t="s">
        <v>366</v>
      </c>
      <c r="C64" s="138">
        <v>150</v>
      </c>
      <c r="D64" s="138">
        <v>150</v>
      </c>
      <c r="E64" s="12">
        <f t="shared" si="15"/>
        <v>100</v>
      </c>
      <c r="F64" s="138">
        <v>150</v>
      </c>
      <c r="G64" s="138">
        <v>150</v>
      </c>
      <c r="H64" s="12">
        <f t="shared" si="16"/>
        <v>100</v>
      </c>
      <c r="I64" s="474">
        <v>200</v>
      </c>
      <c r="J64" s="475">
        <v>200</v>
      </c>
      <c r="K64" s="12">
        <f t="shared" si="17"/>
        <v>100</v>
      </c>
    </row>
    <row r="65" spans="1:11" ht="12.75">
      <c r="A65" s="11">
        <v>54</v>
      </c>
      <c r="B65" s="72" t="s">
        <v>302</v>
      </c>
      <c r="C65" s="138">
        <v>230</v>
      </c>
      <c r="D65" s="138">
        <v>230</v>
      </c>
      <c r="E65" s="12">
        <f t="shared" si="15"/>
        <v>100</v>
      </c>
      <c r="F65" s="469">
        <v>230</v>
      </c>
      <c r="G65" s="469">
        <v>218</v>
      </c>
      <c r="H65" s="12">
        <f t="shared" si="16"/>
        <v>94.78260869565217</v>
      </c>
      <c r="I65" s="474">
        <v>290</v>
      </c>
      <c r="J65" s="475">
        <v>261</v>
      </c>
      <c r="K65" s="12">
        <f t="shared" si="17"/>
        <v>90</v>
      </c>
    </row>
    <row r="66" spans="1:11" ht="12.75">
      <c r="A66" s="788" t="s">
        <v>367</v>
      </c>
      <c r="B66" s="789"/>
      <c r="C66" s="175">
        <f>SUM(C60:C65)</f>
        <v>1696</v>
      </c>
      <c r="D66" s="175">
        <f>SUM(D60:D65)</f>
        <v>1560</v>
      </c>
      <c r="E66" s="176">
        <f t="shared" si="15"/>
        <v>91.98113207547169</v>
      </c>
      <c r="F66" s="175">
        <f>SUM(F60:F65)</f>
        <v>1696</v>
      </c>
      <c r="G66" s="175">
        <f>SUM(G60:G65)</f>
        <v>1454</v>
      </c>
      <c r="H66" s="176">
        <f t="shared" si="16"/>
        <v>85.73113207547169</v>
      </c>
      <c r="I66" s="175">
        <f>SUM(I60:I65)</f>
        <v>2001</v>
      </c>
      <c r="J66" s="175">
        <f>SUM(J60:J65)</f>
        <v>1772</v>
      </c>
      <c r="K66" s="176">
        <f t="shared" si="17"/>
        <v>88.55572213893053</v>
      </c>
    </row>
    <row r="67" spans="1:11" ht="12.75">
      <c r="A67" s="11">
        <v>55</v>
      </c>
      <c r="B67" s="181" t="s">
        <v>368</v>
      </c>
      <c r="C67" s="1">
        <v>420</v>
      </c>
      <c r="D67" s="1">
        <v>408</v>
      </c>
      <c r="E67" s="12">
        <f t="shared" si="15"/>
        <v>97.14285714285714</v>
      </c>
      <c r="F67" s="354">
        <v>425</v>
      </c>
      <c r="G67" s="31">
        <v>413</v>
      </c>
      <c r="H67" s="12">
        <f t="shared" si="16"/>
        <v>97.1764705882353</v>
      </c>
      <c r="I67" s="354">
        <v>463</v>
      </c>
      <c r="J67" s="31">
        <v>388</v>
      </c>
      <c r="K67" s="12">
        <f t="shared" si="17"/>
        <v>83.8012958963283</v>
      </c>
    </row>
    <row r="68" spans="1:11" ht="12.75">
      <c r="A68" s="11">
        <v>56</v>
      </c>
      <c r="B68" s="181" t="s">
        <v>369</v>
      </c>
      <c r="C68" s="1">
        <v>103</v>
      </c>
      <c r="D68" s="1">
        <v>100</v>
      </c>
      <c r="E68" s="12">
        <f t="shared" si="15"/>
        <v>97.0873786407767</v>
      </c>
      <c r="F68" s="79">
        <v>103</v>
      </c>
      <c r="G68" s="1">
        <v>33</v>
      </c>
      <c r="H68" s="12">
        <f t="shared" si="16"/>
        <v>32.038834951456316</v>
      </c>
      <c r="I68" s="79">
        <v>130</v>
      </c>
      <c r="J68" s="1">
        <v>97</v>
      </c>
      <c r="K68" s="12">
        <f t="shared" si="17"/>
        <v>74.61538461538461</v>
      </c>
    </row>
    <row r="69" spans="1:11" ht="12.75">
      <c r="A69" s="11">
        <v>57</v>
      </c>
      <c r="B69" s="181" t="s">
        <v>307</v>
      </c>
      <c r="C69" s="1">
        <v>102</v>
      </c>
      <c r="D69" s="1">
        <v>102</v>
      </c>
      <c r="E69" s="12">
        <f t="shared" si="15"/>
        <v>100</v>
      </c>
      <c r="F69" s="79">
        <v>100</v>
      </c>
      <c r="G69" s="1">
        <v>100</v>
      </c>
      <c r="H69" s="12">
        <f t="shared" si="16"/>
        <v>100</v>
      </c>
      <c r="I69" s="79">
        <v>173</v>
      </c>
      <c r="J69" s="1">
        <v>172</v>
      </c>
      <c r="K69" s="12">
        <f t="shared" si="17"/>
        <v>99.42196531791907</v>
      </c>
    </row>
    <row r="70" spans="1:11" ht="12.75">
      <c r="A70" s="11">
        <v>58</v>
      </c>
      <c r="B70" s="181" t="s">
        <v>370</v>
      </c>
      <c r="C70" s="1">
        <v>205</v>
      </c>
      <c r="D70" s="1">
        <v>196</v>
      </c>
      <c r="E70" s="12">
        <f t="shared" si="15"/>
        <v>95.60975609756098</v>
      </c>
      <c r="F70" s="1">
        <v>205</v>
      </c>
      <c r="G70" s="1">
        <v>194</v>
      </c>
      <c r="H70" s="12">
        <f t="shared" si="16"/>
        <v>94.6341463414634</v>
      </c>
      <c r="I70" s="1">
        <v>289</v>
      </c>
      <c r="J70" s="1">
        <v>278</v>
      </c>
      <c r="K70" s="12">
        <f t="shared" si="17"/>
        <v>96.19377162629758</v>
      </c>
    </row>
    <row r="71" spans="1:11" ht="12.75">
      <c r="A71" s="788" t="s">
        <v>371</v>
      </c>
      <c r="B71" s="789"/>
      <c r="C71" s="175">
        <f>SUM(C67:C70)</f>
        <v>830</v>
      </c>
      <c r="D71" s="175">
        <f>SUM(D67:D70)</f>
        <v>806</v>
      </c>
      <c r="E71" s="176">
        <f t="shared" si="15"/>
        <v>97.10843373493975</v>
      </c>
      <c r="F71" s="175">
        <f>SUM(F67:F70)</f>
        <v>833</v>
      </c>
      <c r="G71" s="175">
        <f>SUM(G67:G70)</f>
        <v>740</v>
      </c>
      <c r="H71" s="176">
        <f t="shared" si="16"/>
        <v>88.83553421368548</v>
      </c>
      <c r="I71" s="175">
        <f>SUM(I67:I70)</f>
        <v>1055</v>
      </c>
      <c r="J71" s="175">
        <f>SUM(J67:J70)</f>
        <v>935</v>
      </c>
      <c r="K71" s="176">
        <f t="shared" si="17"/>
        <v>88.62559241706161</v>
      </c>
    </row>
    <row r="72" spans="1:11" ht="12.75">
      <c r="A72" s="11">
        <v>59</v>
      </c>
      <c r="B72" s="181" t="s">
        <v>372</v>
      </c>
      <c r="C72" s="1">
        <v>70</v>
      </c>
      <c r="D72" s="1">
        <v>67</v>
      </c>
      <c r="E72" s="12">
        <f t="shared" si="15"/>
        <v>95.71428571428572</v>
      </c>
      <c r="F72" s="1">
        <v>70</v>
      </c>
      <c r="G72" s="1">
        <v>64</v>
      </c>
      <c r="H72" s="12">
        <f t="shared" si="16"/>
        <v>91.42857142857143</v>
      </c>
      <c r="I72" s="1">
        <v>101</v>
      </c>
      <c r="J72" s="1">
        <v>96</v>
      </c>
      <c r="K72" s="12">
        <f t="shared" si="17"/>
        <v>95.04950495049505</v>
      </c>
    </row>
    <row r="73" spans="1:11" ht="12.75">
      <c r="A73" s="11">
        <v>60</v>
      </c>
      <c r="B73" s="181" t="s">
        <v>262</v>
      </c>
      <c r="C73" s="1">
        <v>424</v>
      </c>
      <c r="D73" s="1">
        <v>410</v>
      </c>
      <c r="E73" s="12">
        <f t="shared" si="15"/>
        <v>96.69811320754717</v>
      </c>
      <c r="F73" s="1">
        <v>424</v>
      </c>
      <c r="G73" s="1">
        <v>410</v>
      </c>
      <c r="H73" s="12">
        <f t="shared" si="16"/>
        <v>96.69811320754717</v>
      </c>
      <c r="I73" s="1">
        <v>492</v>
      </c>
      <c r="J73" s="1">
        <v>480</v>
      </c>
      <c r="K73" s="12">
        <f t="shared" si="17"/>
        <v>97.5609756097561</v>
      </c>
    </row>
    <row r="74" spans="1:11" ht="12.75">
      <c r="A74" s="11">
        <v>61</v>
      </c>
      <c r="B74" s="181" t="s">
        <v>373</v>
      </c>
      <c r="C74" s="1">
        <v>200</v>
      </c>
      <c r="D74" s="1">
        <v>190</v>
      </c>
      <c r="E74" s="12">
        <f t="shared" si="15"/>
        <v>95</v>
      </c>
      <c r="F74" s="1">
        <v>200</v>
      </c>
      <c r="G74" s="1">
        <v>190</v>
      </c>
      <c r="H74" s="12">
        <f t="shared" si="16"/>
        <v>95</v>
      </c>
      <c r="I74" s="1">
        <v>250</v>
      </c>
      <c r="J74" s="1">
        <v>241</v>
      </c>
      <c r="K74" s="12">
        <f t="shared" si="17"/>
        <v>96.39999999999999</v>
      </c>
    </row>
    <row r="75" spans="1:11" ht="12.75">
      <c r="A75" s="788" t="s">
        <v>374</v>
      </c>
      <c r="B75" s="789"/>
      <c r="C75" s="143">
        <f>SUM(C72:C74)</f>
        <v>694</v>
      </c>
      <c r="D75" s="143">
        <f>SUM(D72:D74)</f>
        <v>667</v>
      </c>
      <c r="E75" s="206">
        <f t="shared" si="15"/>
        <v>96.10951008645533</v>
      </c>
      <c r="F75" s="143">
        <f>SUM(F72:F74)</f>
        <v>694</v>
      </c>
      <c r="G75" s="143">
        <f>SUM(G72:G74)</f>
        <v>664</v>
      </c>
      <c r="H75" s="206">
        <f t="shared" si="16"/>
        <v>95.67723342939482</v>
      </c>
      <c r="I75" s="143">
        <f>SUM(I72:I74)</f>
        <v>843</v>
      </c>
      <c r="J75" s="175">
        <f>SUM(J72:J74)</f>
        <v>817</v>
      </c>
      <c r="K75" s="176">
        <f t="shared" si="17"/>
        <v>96.91577698695136</v>
      </c>
    </row>
    <row r="76" spans="1:11" ht="12.75">
      <c r="A76" s="11">
        <v>62</v>
      </c>
      <c r="B76" s="72" t="s">
        <v>375</v>
      </c>
      <c r="C76" s="182">
        <v>154</v>
      </c>
      <c r="D76" s="182">
        <v>152</v>
      </c>
      <c r="E76" s="12">
        <f t="shared" si="15"/>
        <v>98.7012987012987</v>
      </c>
      <c r="F76" s="478">
        <v>150</v>
      </c>
      <c r="G76" s="478">
        <v>150</v>
      </c>
      <c r="H76" s="12">
        <f t="shared" si="16"/>
        <v>100</v>
      </c>
      <c r="I76" s="478">
        <v>182</v>
      </c>
      <c r="J76" s="477">
        <v>177</v>
      </c>
      <c r="K76" s="12">
        <f t="shared" si="17"/>
        <v>97.25274725274726</v>
      </c>
    </row>
    <row r="77" spans="1:11" ht="12.75">
      <c r="A77" s="11">
        <v>63</v>
      </c>
      <c r="B77" s="72" t="s">
        <v>376</v>
      </c>
      <c r="C77" s="182">
        <v>191</v>
      </c>
      <c r="D77" s="182">
        <v>191</v>
      </c>
      <c r="E77" s="12">
        <f t="shared" si="15"/>
        <v>100</v>
      </c>
      <c r="F77" s="478">
        <v>181</v>
      </c>
      <c r="G77" s="478">
        <v>180</v>
      </c>
      <c r="H77" s="12">
        <f t="shared" si="16"/>
        <v>99.4475138121547</v>
      </c>
      <c r="I77" s="478">
        <v>240</v>
      </c>
      <c r="J77" s="478">
        <v>240</v>
      </c>
      <c r="K77" s="12">
        <f t="shared" si="17"/>
        <v>100</v>
      </c>
    </row>
    <row r="78" spans="1:11" ht="12.75">
      <c r="A78" s="11">
        <v>64</v>
      </c>
      <c r="B78" s="72" t="s">
        <v>377</v>
      </c>
      <c r="C78" s="182">
        <v>80</v>
      </c>
      <c r="D78" s="182">
        <v>77</v>
      </c>
      <c r="E78" s="12">
        <f t="shared" si="15"/>
        <v>96.25</v>
      </c>
      <c r="F78" s="478">
        <v>80</v>
      </c>
      <c r="G78" s="478">
        <v>78</v>
      </c>
      <c r="H78" s="12">
        <f t="shared" si="16"/>
        <v>97.5</v>
      </c>
      <c r="I78" s="478">
        <v>123</v>
      </c>
      <c r="J78" s="478">
        <v>106</v>
      </c>
      <c r="K78" s="12">
        <f t="shared" si="17"/>
        <v>86.1788617886179</v>
      </c>
    </row>
    <row r="79" spans="1:11" ht="12.75">
      <c r="A79" s="11">
        <v>65</v>
      </c>
      <c r="B79" s="72" t="s">
        <v>378</v>
      </c>
      <c r="C79" s="182">
        <v>89</v>
      </c>
      <c r="D79" s="182">
        <v>89</v>
      </c>
      <c r="E79" s="12">
        <f t="shared" si="15"/>
        <v>100</v>
      </c>
      <c r="F79" s="478">
        <v>96</v>
      </c>
      <c r="G79" s="478">
        <v>96</v>
      </c>
      <c r="H79" s="12">
        <f t="shared" si="16"/>
        <v>100</v>
      </c>
      <c r="I79" s="478">
        <v>142</v>
      </c>
      <c r="J79" s="478">
        <v>142</v>
      </c>
      <c r="K79" s="12">
        <f t="shared" si="17"/>
        <v>100</v>
      </c>
    </row>
    <row r="80" spans="1:11" ht="12.75" customHeight="1">
      <c r="A80" s="11">
        <v>66</v>
      </c>
      <c r="B80" s="72" t="s">
        <v>379</v>
      </c>
      <c r="C80" s="182">
        <v>198</v>
      </c>
      <c r="D80" s="182">
        <v>197</v>
      </c>
      <c r="E80" s="12">
        <f t="shared" si="15"/>
        <v>99.4949494949495</v>
      </c>
      <c r="F80" s="478">
        <v>198</v>
      </c>
      <c r="G80" s="478">
        <v>197</v>
      </c>
      <c r="H80" s="12">
        <f t="shared" si="16"/>
        <v>99.4949494949495</v>
      </c>
      <c r="I80" s="478">
        <v>213</v>
      </c>
      <c r="J80" s="478">
        <v>197</v>
      </c>
      <c r="K80" s="12">
        <f t="shared" si="17"/>
        <v>92.48826291079813</v>
      </c>
    </row>
    <row r="81" spans="1:11" ht="12.75">
      <c r="A81" s="11">
        <v>67</v>
      </c>
      <c r="B81" s="72" t="s">
        <v>380</v>
      </c>
      <c r="C81" s="1">
        <v>163</v>
      </c>
      <c r="D81" s="1">
        <v>163</v>
      </c>
      <c r="E81" s="12">
        <f t="shared" si="15"/>
        <v>100</v>
      </c>
      <c r="F81" s="478">
        <v>173</v>
      </c>
      <c r="G81" s="478">
        <v>173</v>
      </c>
      <c r="H81" s="12">
        <f t="shared" si="16"/>
        <v>100</v>
      </c>
      <c r="I81" s="478">
        <v>276</v>
      </c>
      <c r="J81" s="478">
        <v>99</v>
      </c>
      <c r="K81" s="12">
        <f t="shared" si="17"/>
        <v>35.869565217391305</v>
      </c>
    </row>
    <row r="82" spans="1:11" ht="12.75">
      <c r="A82" s="11">
        <v>68</v>
      </c>
      <c r="B82" s="72" t="s">
        <v>263</v>
      </c>
      <c r="C82" s="1">
        <v>357</v>
      </c>
      <c r="D82" s="1">
        <v>357</v>
      </c>
      <c r="E82" s="12">
        <f t="shared" si="15"/>
        <v>100</v>
      </c>
      <c r="F82" s="8">
        <v>357</v>
      </c>
      <c r="G82" s="8">
        <v>357</v>
      </c>
      <c r="H82" s="12">
        <f t="shared" si="16"/>
        <v>100</v>
      </c>
      <c r="I82" s="8">
        <v>398</v>
      </c>
      <c r="J82" s="8">
        <v>398</v>
      </c>
      <c r="K82" s="12">
        <f t="shared" si="17"/>
        <v>100</v>
      </c>
    </row>
    <row r="83" spans="1:11" ht="12.75">
      <c r="A83" s="11">
        <v>69</v>
      </c>
      <c r="B83" s="72" t="s">
        <v>381</v>
      </c>
      <c r="C83" s="1">
        <v>317</v>
      </c>
      <c r="D83" s="1">
        <v>310</v>
      </c>
      <c r="E83" s="12">
        <f t="shared" si="15"/>
        <v>97.79179810725552</v>
      </c>
      <c r="F83" s="8">
        <v>317</v>
      </c>
      <c r="G83" s="8">
        <v>310</v>
      </c>
      <c r="H83" s="12">
        <f t="shared" si="16"/>
        <v>97.79179810725552</v>
      </c>
      <c r="I83" s="8">
        <v>361</v>
      </c>
      <c r="J83" s="8">
        <v>361</v>
      </c>
      <c r="K83" s="12">
        <f t="shared" si="17"/>
        <v>100</v>
      </c>
    </row>
    <row r="84" spans="1:11" ht="12.75">
      <c r="A84" s="11">
        <v>70</v>
      </c>
      <c r="B84" s="72" t="s">
        <v>264</v>
      </c>
      <c r="C84" s="1">
        <v>697</v>
      </c>
      <c r="D84" s="182">
        <v>593</v>
      </c>
      <c r="E84" s="183">
        <f t="shared" si="15"/>
        <v>85.07890961262554</v>
      </c>
      <c r="F84" s="1">
        <v>697</v>
      </c>
      <c r="G84" s="182">
        <v>585</v>
      </c>
      <c r="H84" s="183">
        <f t="shared" si="16"/>
        <v>83.93113342898135</v>
      </c>
      <c r="I84" s="182">
        <v>794</v>
      </c>
      <c r="J84" s="182">
        <v>794</v>
      </c>
      <c r="K84" s="12">
        <f t="shared" si="17"/>
        <v>100</v>
      </c>
    </row>
    <row r="85" spans="1:11" ht="12.75">
      <c r="A85" s="11">
        <v>71</v>
      </c>
      <c r="B85" s="72" t="s">
        <v>382</v>
      </c>
      <c r="C85" s="1">
        <v>83</v>
      </c>
      <c r="D85" s="1">
        <v>83</v>
      </c>
      <c r="E85" s="183">
        <f t="shared" si="15"/>
        <v>100</v>
      </c>
      <c r="F85" s="1">
        <v>83</v>
      </c>
      <c r="G85" s="1">
        <v>83</v>
      </c>
      <c r="H85" s="183">
        <f t="shared" si="16"/>
        <v>100</v>
      </c>
      <c r="I85" s="182">
        <v>119</v>
      </c>
      <c r="J85" s="1">
        <v>119</v>
      </c>
      <c r="K85" s="12">
        <f t="shared" si="17"/>
        <v>100</v>
      </c>
    </row>
    <row r="86" spans="1:11" ht="12.75">
      <c r="A86" s="788" t="s">
        <v>383</v>
      </c>
      <c r="B86" s="789"/>
      <c r="C86" s="216">
        <f>SUM(C76:C85)</f>
        <v>2329</v>
      </c>
      <c r="D86" s="216">
        <f>SUM(D76:D85)</f>
        <v>2212</v>
      </c>
      <c r="E86" s="217">
        <f>+D86/C86*100</f>
        <v>94.97638471446973</v>
      </c>
      <c r="F86" s="216">
        <f>SUM(F76:F85)</f>
        <v>2332</v>
      </c>
      <c r="G86" s="216">
        <f>SUM(G76:G85)</f>
        <v>2209</v>
      </c>
      <c r="H86" s="217">
        <f>+G86/F86*100</f>
        <v>94.72555746140652</v>
      </c>
      <c r="I86" s="216">
        <f>SUM(I76:I85)</f>
        <v>2848</v>
      </c>
      <c r="J86" s="216">
        <f>SUM(J76:J85)</f>
        <v>2633</v>
      </c>
      <c r="K86" s="176">
        <f>+J86/I86*100</f>
        <v>92.45084269662921</v>
      </c>
    </row>
    <row r="87" spans="1:11" ht="12.75">
      <c r="A87" s="11">
        <v>72</v>
      </c>
      <c r="B87" s="72" t="s">
        <v>265</v>
      </c>
      <c r="C87" s="1">
        <v>1000</v>
      </c>
      <c r="D87" s="1">
        <v>955</v>
      </c>
      <c r="E87" s="183">
        <f>+D87/C87*100</f>
        <v>95.5</v>
      </c>
      <c r="F87" s="1">
        <v>1000</v>
      </c>
      <c r="G87" s="1">
        <v>936</v>
      </c>
      <c r="H87" s="183">
        <f>+G87/F87*100</f>
        <v>93.60000000000001</v>
      </c>
      <c r="I87" s="1">
        <v>1200</v>
      </c>
      <c r="J87" s="1">
        <v>1105</v>
      </c>
      <c r="K87" s="12">
        <f>+J87/I87*100</f>
        <v>92.08333333333333</v>
      </c>
    </row>
    <row r="88" spans="1:11" ht="12.75" customHeight="1">
      <c r="A88" s="11">
        <v>73</v>
      </c>
      <c r="B88" s="72" t="s">
        <v>266</v>
      </c>
      <c r="C88" s="1">
        <v>120</v>
      </c>
      <c r="D88" s="1">
        <v>117</v>
      </c>
      <c r="E88" s="183">
        <f>+D88/C88*100</f>
        <v>97.5</v>
      </c>
      <c r="F88" s="1">
        <v>124</v>
      </c>
      <c r="G88" s="1">
        <v>124</v>
      </c>
      <c r="H88" s="183">
        <f>+G88/F88*100</f>
        <v>100</v>
      </c>
      <c r="I88" s="1">
        <v>166</v>
      </c>
      <c r="J88" s="1">
        <v>166</v>
      </c>
      <c r="K88" s="12">
        <f>+J88/I88*100</f>
        <v>100</v>
      </c>
    </row>
    <row r="89" spans="1:11" ht="12.75">
      <c r="A89" s="11">
        <v>74</v>
      </c>
      <c r="B89" s="181" t="s">
        <v>384</v>
      </c>
      <c r="C89" s="1">
        <v>343</v>
      </c>
      <c r="D89" s="1">
        <v>343</v>
      </c>
      <c r="E89" s="183">
        <f>+D89/C89*100</f>
        <v>100</v>
      </c>
      <c r="F89" s="1">
        <v>332</v>
      </c>
      <c r="G89" s="1">
        <v>332</v>
      </c>
      <c r="H89" s="183">
        <f>+G89/F89*100</f>
        <v>100</v>
      </c>
      <c r="I89" s="1">
        <v>300</v>
      </c>
      <c r="J89" s="1">
        <v>295</v>
      </c>
      <c r="K89" s="12">
        <f>+J89/I89*100</f>
        <v>98.33333333333333</v>
      </c>
    </row>
    <row r="90" spans="1:11" ht="12.75">
      <c r="A90" s="11">
        <v>75</v>
      </c>
      <c r="B90" s="72" t="s">
        <v>385</v>
      </c>
      <c r="C90" s="1">
        <v>241</v>
      </c>
      <c r="D90" s="1">
        <v>217</v>
      </c>
      <c r="E90" s="183">
        <f>+D90/C90*100</f>
        <v>90.04149377593362</v>
      </c>
      <c r="F90" s="1">
        <v>241</v>
      </c>
      <c r="G90" s="1">
        <v>217</v>
      </c>
      <c r="H90" s="183">
        <f>+G90/F90*100</f>
        <v>90.04149377593362</v>
      </c>
      <c r="I90" s="1">
        <v>330</v>
      </c>
      <c r="J90" s="1">
        <v>289</v>
      </c>
      <c r="K90" s="12">
        <f>+J90/I90*100</f>
        <v>87.57575757575758</v>
      </c>
    </row>
    <row r="91" spans="1:11" ht="12.75">
      <c r="A91" s="788" t="s">
        <v>386</v>
      </c>
      <c r="B91" s="789"/>
      <c r="C91" s="175">
        <f>SUM(C87:C90)</f>
        <v>1704</v>
      </c>
      <c r="D91" s="175">
        <f>SUM(D87:D90)</f>
        <v>1632</v>
      </c>
      <c r="E91" s="176">
        <f aca="true" t="shared" si="18" ref="E91:E103">+D91/C91*100</f>
        <v>95.77464788732394</v>
      </c>
      <c r="F91" s="175">
        <f>SUM(F87:F90)</f>
        <v>1697</v>
      </c>
      <c r="G91" s="175">
        <f>SUM(G87:G90)</f>
        <v>1609</v>
      </c>
      <c r="H91" s="176">
        <f aca="true" t="shared" si="19" ref="H91:H103">+G91/F91*100</f>
        <v>94.81437831467295</v>
      </c>
      <c r="I91" s="175">
        <f>SUM(I87:I90)</f>
        <v>1996</v>
      </c>
      <c r="J91" s="175">
        <f>SUM(J87:J90)</f>
        <v>1855</v>
      </c>
      <c r="K91" s="176">
        <f aca="true" t="shared" si="20" ref="K91:K103">+J91/I91*100</f>
        <v>92.93587174348697</v>
      </c>
    </row>
    <row r="92" spans="1:11" ht="12.75">
      <c r="A92" s="11">
        <v>76</v>
      </c>
      <c r="B92" s="237" t="s">
        <v>285</v>
      </c>
      <c r="C92" s="32">
        <v>1105</v>
      </c>
      <c r="D92" s="32">
        <v>1031</v>
      </c>
      <c r="E92" s="12">
        <f t="shared" si="18"/>
        <v>93.30316742081448</v>
      </c>
      <c r="F92" s="32">
        <v>1105</v>
      </c>
      <c r="G92" s="32">
        <v>1010</v>
      </c>
      <c r="H92" s="12">
        <f t="shared" si="19"/>
        <v>91.4027149321267</v>
      </c>
      <c r="I92" s="485">
        <v>2456</v>
      </c>
      <c r="J92" s="486">
        <v>1969</v>
      </c>
      <c r="K92" s="12">
        <f t="shared" si="20"/>
        <v>80.17100977198697</v>
      </c>
    </row>
    <row r="93" spans="1:11" ht="12.75">
      <c r="A93" s="11">
        <v>77</v>
      </c>
      <c r="B93" s="237" t="s">
        <v>387</v>
      </c>
      <c r="C93" s="1">
        <v>203</v>
      </c>
      <c r="D93" s="1">
        <v>200</v>
      </c>
      <c r="E93" s="12">
        <f t="shared" si="18"/>
        <v>98.52216748768473</v>
      </c>
      <c r="F93" s="32">
        <v>210</v>
      </c>
      <c r="G93" s="32">
        <v>210</v>
      </c>
      <c r="H93" s="12">
        <f t="shared" si="19"/>
        <v>100</v>
      </c>
      <c r="I93" s="485">
        <v>250</v>
      </c>
      <c r="J93" s="486">
        <v>238</v>
      </c>
      <c r="K93" s="12">
        <f t="shared" si="20"/>
        <v>95.19999999999999</v>
      </c>
    </row>
    <row r="94" spans="1:11" ht="12.75">
      <c r="A94" s="11">
        <v>78</v>
      </c>
      <c r="B94" s="237" t="s">
        <v>388</v>
      </c>
      <c r="C94" s="32">
        <v>1987</v>
      </c>
      <c r="D94" s="32">
        <v>1816</v>
      </c>
      <c r="E94" s="12">
        <f t="shared" si="18"/>
        <v>91.39406139909411</v>
      </c>
      <c r="F94" s="32">
        <v>1528</v>
      </c>
      <c r="G94" s="32">
        <v>1479</v>
      </c>
      <c r="H94" s="241">
        <f t="shared" si="19"/>
        <v>96.79319371727748</v>
      </c>
      <c r="I94" s="487">
        <v>2878</v>
      </c>
      <c r="J94" s="124">
        <v>1378</v>
      </c>
      <c r="K94" s="12">
        <f t="shared" si="20"/>
        <v>47.88047255038221</v>
      </c>
    </row>
    <row r="95" spans="1:11" ht="12.75">
      <c r="A95" s="11">
        <v>79</v>
      </c>
      <c r="B95" s="488" t="s">
        <v>389</v>
      </c>
      <c r="C95" s="138">
        <v>220</v>
      </c>
      <c r="D95" s="138">
        <v>220</v>
      </c>
      <c r="E95" s="12">
        <f t="shared" si="18"/>
        <v>100</v>
      </c>
      <c r="F95" s="484">
        <v>230</v>
      </c>
      <c r="G95" s="484">
        <v>224</v>
      </c>
      <c r="H95" s="12">
        <f t="shared" si="19"/>
        <v>97.3913043478261</v>
      </c>
      <c r="I95" s="482">
        <v>279</v>
      </c>
      <c r="J95" s="482">
        <v>279</v>
      </c>
      <c r="K95" s="12">
        <f t="shared" si="20"/>
        <v>100</v>
      </c>
    </row>
    <row r="96" spans="1:11" ht="12.75">
      <c r="A96" s="11">
        <v>80</v>
      </c>
      <c r="B96" s="489" t="s">
        <v>390</v>
      </c>
      <c r="C96" s="1">
        <v>526</v>
      </c>
      <c r="D96" s="1">
        <v>526</v>
      </c>
      <c r="E96" s="12">
        <f t="shared" si="18"/>
        <v>100</v>
      </c>
      <c r="F96" s="1">
        <v>480</v>
      </c>
      <c r="G96" s="1">
        <v>460</v>
      </c>
      <c r="H96" s="12">
        <f t="shared" si="19"/>
        <v>95.83333333333334</v>
      </c>
      <c r="I96" s="124">
        <v>484</v>
      </c>
      <c r="J96" s="124">
        <v>484</v>
      </c>
      <c r="K96" s="12">
        <f t="shared" si="20"/>
        <v>100</v>
      </c>
    </row>
    <row r="97" spans="1:11" ht="12.75">
      <c r="A97" s="788" t="s">
        <v>391</v>
      </c>
      <c r="B97" s="788"/>
      <c r="C97" s="175">
        <f>SUM(C92:C96)</f>
        <v>4041</v>
      </c>
      <c r="D97" s="175">
        <f>SUM(D92:D96)</f>
        <v>3793</v>
      </c>
      <c r="E97" s="176">
        <f t="shared" si="18"/>
        <v>93.86290522147983</v>
      </c>
      <c r="F97" s="175">
        <f>SUM(F92:F96)</f>
        <v>3553</v>
      </c>
      <c r="G97" s="175">
        <f>SUM(G92:G96)</f>
        <v>3383</v>
      </c>
      <c r="H97" s="176">
        <f t="shared" si="19"/>
        <v>95.21531100478468</v>
      </c>
      <c r="I97" s="175">
        <f>SUM(I92:I96)</f>
        <v>6347</v>
      </c>
      <c r="J97" s="175">
        <f>SUM(J92:J96)</f>
        <v>4348</v>
      </c>
      <c r="K97" s="176">
        <f t="shared" si="20"/>
        <v>68.50480541988341</v>
      </c>
    </row>
    <row r="98" spans="1:11" ht="13.5" customHeight="1">
      <c r="A98" s="11">
        <v>81</v>
      </c>
      <c r="B98" s="8" t="s">
        <v>309</v>
      </c>
      <c r="C98" s="1">
        <v>166</v>
      </c>
      <c r="D98" s="1">
        <v>152</v>
      </c>
      <c r="E98" s="12">
        <f t="shared" si="18"/>
        <v>91.56626506024097</v>
      </c>
      <c r="F98" s="1">
        <v>166</v>
      </c>
      <c r="G98" s="1">
        <v>166</v>
      </c>
      <c r="H98" s="12">
        <f t="shared" si="19"/>
        <v>100</v>
      </c>
      <c r="I98" s="1">
        <v>260</v>
      </c>
      <c r="J98" s="1">
        <v>250</v>
      </c>
      <c r="K98" s="12">
        <f t="shared" si="20"/>
        <v>96.15384615384616</v>
      </c>
    </row>
    <row r="99" spans="1:11" ht="12.75">
      <c r="A99" s="11">
        <v>82</v>
      </c>
      <c r="B99" s="8" t="s">
        <v>392</v>
      </c>
      <c r="C99" s="1">
        <v>120</v>
      </c>
      <c r="D99" s="1">
        <v>120</v>
      </c>
      <c r="E99" s="12">
        <f t="shared" si="18"/>
        <v>100</v>
      </c>
      <c r="F99" s="1">
        <v>120</v>
      </c>
      <c r="G99" s="1">
        <v>120</v>
      </c>
      <c r="H99" s="12">
        <f t="shared" si="19"/>
        <v>100</v>
      </c>
      <c r="I99" s="1">
        <v>159</v>
      </c>
      <c r="J99" s="1">
        <v>157</v>
      </c>
      <c r="K99" s="12">
        <f t="shared" si="20"/>
        <v>98.74213836477988</v>
      </c>
    </row>
    <row r="100" spans="1:11" ht="12.75">
      <c r="A100" s="11">
        <v>83</v>
      </c>
      <c r="B100" s="8" t="s">
        <v>393</v>
      </c>
      <c r="C100" s="1">
        <v>1112</v>
      </c>
      <c r="D100" s="1">
        <v>997</v>
      </c>
      <c r="E100" s="12">
        <f t="shared" si="18"/>
        <v>89.65827338129496</v>
      </c>
      <c r="F100" s="1">
        <v>1014</v>
      </c>
      <c r="G100" s="1">
        <v>993</v>
      </c>
      <c r="H100" s="12">
        <f t="shared" si="19"/>
        <v>97.92899408284023</v>
      </c>
      <c r="I100" s="1">
        <v>1307</v>
      </c>
      <c r="J100" s="1">
        <v>75</v>
      </c>
      <c r="K100" s="12">
        <f t="shared" si="20"/>
        <v>5.738332058148432</v>
      </c>
    </row>
    <row r="101" spans="1:11" ht="12.75">
      <c r="A101" s="11">
        <v>84</v>
      </c>
      <c r="B101" s="8" t="s">
        <v>394</v>
      </c>
      <c r="C101" s="1">
        <v>314</v>
      </c>
      <c r="D101" s="1">
        <v>314</v>
      </c>
      <c r="E101" s="12">
        <f t="shared" si="18"/>
        <v>100</v>
      </c>
      <c r="F101" s="1">
        <v>314</v>
      </c>
      <c r="G101" s="1">
        <v>291</v>
      </c>
      <c r="H101" s="12">
        <f t="shared" si="19"/>
        <v>92.67515923566879</v>
      </c>
      <c r="I101" s="1">
        <v>326</v>
      </c>
      <c r="J101" s="1">
        <v>173</v>
      </c>
      <c r="K101" s="12">
        <f t="shared" si="20"/>
        <v>53.06748466257669</v>
      </c>
    </row>
    <row r="102" spans="1:11" ht="12.75">
      <c r="A102" s="11">
        <v>85</v>
      </c>
      <c r="B102" s="8" t="s">
        <v>395</v>
      </c>
      <c r="C102" s="1">
        <v>60</v>
      </c>
      <c r="D102" s="1">
        <v>51</v>
      </c>
      <c r="E102" s="12">
        <f t="shared" si="18"/>
        <v>85</v>
      </c>
      <c r="F102" s="1">
        <v>60</v>
      </c>
      <c r="G102" s="1">
        <v>46</v>
      </c>
      <c r="H102" s="12">
        <f t="shared" si="19"/>
        <v>76.66666666666667</v>
      </c>
      <c r="I102" s="1">
        <v>77</v>
      </c>
      <c r="J102" s="1">
        <v>53</v>
      </c>
      <c r="K102" s="12">
        <f t="shared" si="20"/>
        <v>68.83116883116884</v>
      </c>
    </row>
    <row r="103" spans="1:11" ht="12.75">
      <c r="A103" s="11">
        <v>86</v>
      </c>
      <c r="B103" s="72" t="s">
        <v>396</v>
      </c>
      <c r="C103" s="1">
        <v>122</v>
      </c>
      <c r="D103" s="1">
        <v>122</v>
      </c>
      <c r="E103" s="12">
        <f t="shared" si="18"/>
        <v>100</v>
      </c>
      <c r="F103" s="1">
        <v>122</v>
      </c>
      <c r="G103" s="1">
        <v>119</v>
      </c>
      <c r="H103" s="12">
        <f t="shared" si="19"/>
        <v>97.54098360655738</v>
      </c>
      <c r="I103" s="1">
        <v>166</v>
      </c>
      <c r="J103" s="1">
        <v>130</v>
      </c>
      <c r="K103" s="12">
        <f t="shared" si="20"/>
        <v>78.3132530120482</v>
      </c>
    </row>
    <row r="104" spans="1:11" ht="12.75">
      <c r="A104" s="788" t="s">
        <v>397</v>
      </c>
      <c r="B104" s="789"/>
      <c r="C104" s="175">
        <f>SUM(C98:C103)</f>
        <v>1894</v>
      </c>
      <c r="D104" s="175">
        <f>SUM(D98:D103)</f>
        <v>1756</v>
      </c>
      <c r="E104" s="176">
        <f>+D104/C104*100</f>
        <v>92.71383315733897</v>
      </c>
      <c r="F104" s="175">
        <f>SUM(F98:F103)</f>
        <v>1796</v>
      </c>
      <c r="G104" s="175">
        <f>SUM(G98:G103)</f>
        <v>1735</v>
      </c>
      <c r="H104" s="176">
        <f>+G104/F104*100</f>
        <v>96.60356347438753</v>
      </c>
      <c r="I104" s="175">
        <f>SUM(I98:I103)</f>
        <v>2295</v>
      </c>
      <c r="J104" s="175">
        <f>SUM(J98:J103)</f>
        <v>838</v>
      </c>
      <c r="K104" s="176">
        <f>+J104/I104*100</f>
        <v>36.514161220043576</v>
      </c>
    </row>
    <row r="105" spans="1:11" ht="12.75">
      <c r="A105" s="11">
        <v>87</v>
      </c>
      <c r="B105" s="72" t="s">
        <v>398</v>
      </c>
      <c r="C105" s="1">
        <v>229</v>
      </c>
      <c r="D105" s="1">
        <v>229</v>
      </c>
      <c r="E105" s="12">
        <f aca="true" t="shared" si="21" ref="E105:E129">+D105/C105*100</f>
        <v>100</v>
      </c>
      <c r="F105" s="1">
        <v>303</v>
      </c>
      <c r="G105" s="1">
        <v>303</v>
      </c>
      <c r="H105" s="12">
        <f aca="true" t="shared" si="22" ref="H105:H129">+G105/F105*100</f>
        <v>100</v>
      </c>
      <c r="I105" s="1">
        <v>454</v>
      </c>
      <c r="J105" s="1">
        <v>346</v>
      </c>
      <c r="K105" s="12">
        <f aca="true" t="shared" si="23" ref="K105:K137">+J105/I105*100</f>
        <v>76.2114537444934</v>
      </c>
    </row>
    <row r="106" spans="1:11" ht="12.75">
      <c r="A106" s="11">
        <v>88</v>
      </c>
      <c r="B106" s="72" t="s">
        <v>287</v>
      </c>
      <c r="C106" s="1">
        <v>30</v>
      </c>
      <c r="D106" s="1">
        <v>25</v>
      </c>
      <c r="E106" s="12">
        <f t="shared" si="21"/>
        <v>83.33333333333334</v>
      </c>
      <c r="F106" s="1">
        <v>30</v>
      </c>
      <c r="G106" s="1">
        <v>30</v>
      </c>
      <c r="H106" s="12">
        <f t="shared" si="22"/>
        <v>100</v>
      </c>
      <c r="I106" s="1">
        <v>55</v>
      </c>
      <c r="J106" s="1">
        <v>51</v>
      </c>
      <c r="K106" s="12">
        <f t="shared" si="23"/>
        <v>92.72727272727272</v>
      </c>
    </row>
    <row r="107" spans="1:11" ht="12.75">
      <c r="A107" s="11">
        <v>89</v>
      </c>
      <c r="B107" s="72" t="s">
        <v>399</v>
      </c>
      <c r="C107" s="1">
        <v>110</v>
      </c>
      <c r="D107" s="1">
        <v>107</v>
      </c>
      <c r="E107" s="12">
        <f t="shared" si="21"/>
        <v>97.27272727272728</v>
      </c>
      <c r="F107" s="1">
        <v>110</v>
      </c>
      <c r="G107" s="1">
        <v>107</v>
      </c>
      <c r="H107" s="12">
        <f t="shared" si="22"/>
        <v>97.27272727272728</v>
      </c>
      <c r="I107" s="1">
        <v>196</v>
      </c>
      <c r="J107" s="1">
        <v>190</v>
      </c>
      <c r="K107" s="12">
        <f t="shared" si="23"/>
        <v>96.93877551020408</v>
      </c>
    </row>
    <row r="108" spans="1:11" ht="12.75">
      <c r="A108" s="11">
        <v>90</v>
      </c>
      <c r="B108" s="72" t="s">
        <v>400</v>
      </c>
      <c r="C108" s="1">
        <v>80</v>
      </c>
      <c r="D108" s="1">
        <v>69</v>
      </c>
      <c r="E108" s="12">
        <f t="shared" si="21"/>
        <v>86.25</v>
      </c>
      <c r="F108" s="1">
        <v>80</v>
      </c>
      <c r="G108" s="1">
        <v>71</v>
      </c>
      <c r="H108" s="12">
        <f t="shared" si="22"/>
        <v>88.75</v>
      </c>
      <c r="I108" s="1">
        <v>152</v>
      </c>
      <c r="J108" s="1">
        <v>121</v>
      </c>
      <c r="K108" s="12">
        <f t="shared" si="23"/>
        <v>79.60526315789474</v>
      </c>
    </row>
    <row r="109" spans="1:11" ht="12.75">
      <c r="A109" s="11">
        <v>91</v>
      </c>
      <c r="B109" s="72" t="s">
        <v>267</v>
      </c>
      <c r="C109" s="1">
        <v>2520</v>
      </c>
      <c r="D109" s="1">
        <v>2001</v>
      </c>
      <c r="E109" s="12">
        <f t="shared" si="21"/>
        <v>79.4047619047619</v>
      </c>
      <c r="F109" s="1">
        <v>2520</v>
      </c>
      <c r="G109" s="1">
        <v>2081</v>
      </c>
      <c r="H109" s="12">
        <f t="shared" si="22"/>
        <v>82.57936507936508</v>
      </c>
      <c r="I109" s="1">
        <v>2502</v>
      </c>
      <c r="J109" s="1">
        <v>1080</v>
      </c>
      <c r="K109" s="12">
        <f t="shared" si="23"/>
        <v>43.16546762589928</v>
      </c>
    </row>
    <row r="110" spans="1:11" ht="12.75">
      <c r="A110" s="11">
        <v>92</v>
      </c>
      <c r="B110" s="72" t="s">
        <v>401</v>
      </c>
      <c r="C110" s="1">
        <v>40</v>
      </c>
      <c r="D110" s="1">
        <v>37</v>
      </c>
      <c r="E110" s="12">
        <f t="shared" si="21"/>
        <v>92.5</v>
      </c>
      <c r="F110" s="1">
        <v>40</v>
      </c>
      <c r="G110" s="1">
        <v>35</v>
      </c>
      <c r="H110" s="12">
        <f t="shared" si="22"/>
        <v>87.5</v>
      </c>
      <c r="I110" s="1">
        <v>73</v>
      </c>
      <c r="J110" s="1">
        <v>70</v>
      </c>
      <c r="K110" s="12">
        <f t="shared" si="23"/>
        <v>95.8904109589041</v>
      </c>
    </row>
    <row r="111" spans="1:11" ht="12.75">
      <c r="A111" s="11">
        <v>93</v>
      </c>
      <c r="B111" s="72" t="s">
        <v>402</v>
      </c>
      <c r="C111" s="1">
        <v>65</v>
      </c>
      <c r="D111" s="1">
        <v>60</v>
      </c>
      <c r="E111" s="12">
        <f t="shared" si="21"/>
        <v>92.3076923076923</v>
      </c>
      <c r="F111" s="1">
        <v>65</v>
      </c>
      <c r="G111" s="1">
        <v>60</v>
      </c>
      <c r="H111" s="12">
        <f t="shared" si="22"/>
        <v>92.3076923076923</v>
      </c>
      <c r="I111" s="1">
        <v>80</v>
      </c>
      <c r="J111" s="1">
        <v>75</v>
      </c>
      <c r="K111" s="12">
        <f t="shared" si="23"/>
        <v>93.75</v>
      </c>
    </row>
    <row r="112" spans="1:11" ht="12.75">
      <c r="A112" s="11">
        <v>94</v>
      </c>
      <c r="B112" s="72" t="s">
        <v>403</v>
      </c>
      <c r="C112" s="1">
        <v>104</v>
      </c>
      <c r="D112" s="1">
        <v>104</v>
      </c>
      <c r="E112" s="12">
        <f t="shared" si="21"/>
        <v>100</v>
      </c>
      <c r="F112" s="1">
        <v>104</v>
      </c>
      <c r="G112" s="1">
        <v>104</v>
      </c>
      <c r="H112" s="12">
        <f t="shared" si="22"/>
        <v>100</v>
      </c>
      <c r="I112" s="1">
        <v>121</v>
      </c>
      <c r="J112" s="1">
        <v>119</v>
      </c>
      <c r="K112" s="12">
        <f t="shared" si="23"/>
        <v>98.34710743801654</v>
      </c>
    </row>
    <row r="113" spans="1:11" ht="12.75">
      <c r="A113" s="788" t="s">
        <v>404</v>
      </c>
      <c r="B113" s="789"/>
      <c r="C113" s="175">
        <f>SUM(C105:C112)</f>
        <v>3178</v>
      </c>
      <c r="D113" s="175">
        <f>SUM(D105:D112)</f>
        <v>2632</v>
      </c>
      <c r="E113" s="176">
        <f t="shared" si="21"/>
        <v>82.81938325991189</v>
      </c>
      <c r="F113" s="175">
        <f>SUM(F105:F112)</f>
        <v>3252</v>
      </c>
      <c r="G113" s="175">
        <f>SUM(G105:G112)</f>
        <v>2791</v>
      </c>
      <c r="H113" s="176">
        <f t="shared" si="22"/>
        <v>85.82410824108241</v>
      </c>
      <c r="I113" s="175">
        <f>SUM(I105:I112)</f>
        <v>3633</v>
      </c>
      <c r="J113" s="175">
        <f>SUM(J105:J112)</f>
        <v>2052</v>
      </c>
      <c r="K113" s="176">
        <f t="shared" si="23"/>
        <v>56.4822460776218</v>
      </c>
    </row>
    <row r="114" spans="1:11" ht="12.75">
      <c r="A114" s="11">
        <v>95</v>
      </c>
      <c r="B114" s="72" t="s">
        <v>288</v>
      </c>
      <c r="C114" s="1">
        <v>76</v>
      </c>
      <c r="D114" s="1">
        <v>76</v>
      </c>
      <c r="E114" s="12">
        <f t="shared" si="21"/>
        <v>100</v>
      </c>
      <c r="F114" s="1">
        <v>78</v>
      </c>
      <c r="G114" s="1">
        <v>78</v>
      </c>
      <c r="H114" s="12">
        <f t="shared" si="22"/>
        <v>100</v>
      </c>
      <c r="I114" s="1">
        <v>100</v>
      </c>
      <c r="J114" s="1">
        <v>98</v>
      </c>
      <c r="K114" s="12">
        <f t="shared" si="23"/>
        <v>98</v>
      </c>
    </row>
    <row r="115" spans="1:11" ht="12.75" customHeight="1">
      <c r="A115" s="11">
        <v>96</v>
      </c>
      <c r="B115" s="72" t="s">
        <v>405</v>
      </c>
      <c r="C115" s="1">
        <v>150</v>
      </c>
      <c r="D115" s="1">
        <v>141</v>
      </c>
      <c r="E115" s="12">
        <f t="shared" si="21"/>
        <v>94</v>
      </c>
      <c r="F115" s="1">
        <v>150</v>
      </c>
      <c r="G115" s="1">
        <v>117</v>
      </c>
      <c r="H115" s="12">
        <f t="shared" si="22"/>
        <v>78</v>
      </c>
      <c r="I115" s="1">
        <v>184</v>
      </c>
      <c r="J115" s="1">
        <v>151</v>
      </c>
      <c r="K115" s="12">
        <f t="shared" si="23"/>
        <v>82.06521739130434</v>
      </c>
    </row>
    <row r="116" spans="1:11" ht="12.75">
      <c r="A116" s="11">
        <v>97</v>
      </c>
      <c r="B116" s="72" t="s">
        <v>406</v>
      </c>
      <c r="C116" s="1">
        <v>130</v>
      </c>
      <c r="D116" s="1">
        <v>130</v>
      </c>
      <c r="E116" s="12">
        <f t="shared" si="21"/>
        <v>100</v>
      </c>
      <c r="F116" s="1">
        <v>130</v>
      </c>
      <c r="G116" s="1">
        <v>129</v>
      </c>
      <c r="H116" s="12">
        <f t="shared" si="22"/>
        <v>99.23076923076923</v>
      </c>
      <c r="I116" s="1">
        <v>194</v>
      </c>
      <c r="J116" s="1">
        <v>136</v>
      </c>
      <c r="K116" s="12">
        <f t="shared" si="23"/>
        <v>70.10309278350515</v>
      </c>
    </row>
    <row r="117" spans="1:11" ht="12.75">
      <c r="A117" s="11">
        <v>98</v>
      </c>
      <c r="B117" s="72" t="s">
        <v>268</v>
      </c>
      <c r="C117" s="1">
        <v>370</v>
      </c>
      <c r="D117" s="1">
        <v>354</v>
      </c>
      <c r="E117" s="12">
        <f t="shared" si="21"/>
        <v>95.67567567567568</v>
      </c>
      <c r="F117" s="1">
        <v>370</v>
      </c>
      <c r="G117" s="1">
        <v>352</v>
      </c>
      <c r="H117" s="12">
        <f t="shared" si="22"/>
        <v>95.13513513513514</v>
      </c>
      <c r="I117" s="1">
        <v>425</v>
      </c>
      <c r="J117" s="1">
        <v>372</v>
      </c>
      <c r="K117" s="12">
        <f t="shared" si="23"/>
        <v>87.52941176470588</v>
      </c>
    </row>
    <row r="118" spans="1:11" ht="12.75">
      <c r="A118" s="788" t="s">
        <v>407</v>
      </c>
      <c r="B118" s="789"/>
      <c r="C118" s="175">
        <f>SUM(C114:C117)</f>
        <v>726</v>
      </c>
      <c r="D118" s="175">
        <f>SUM(D114:D117)</f>
        <v>701</v>
      </c>
      <c r="E118" s="176">
        <f t="shared" si="21"/>
        <v>96.55647382920111</v>
      </c>
      <c r="F118" s="175">
        <f>SUM(F114:F117)</f>
        <v>728</v>
      </c>
      <c r="G118" s="175">
        <f>SUM(G114:G117)</f>
        <v>676</v>
      </c>
      <c r="H118" s="176">
        <f t="shared" si="22"/>
        <v>92.85714285714286</v>
      </c>
      <c r="I118" s="175">
        <f>SUM(I114:I117)</f>
        <v>903</v>
      </c>
      <c r="J118" s="175">
        <f>SUM(J114:J117)</f>
        <v>757</v>
      </c>
      <c r="K118" s="176">
        <f t="shared" si="23"/>
        <v>83.83167220376522</v>
      </c>
    </row>
    <row r="119" spans="1:11" ht="12.75">
      <c r="A119" s="11">
        <v>99</v>
      </c>
      <c r="B119" s="181" t="s">
        <v>269</v>
      </c>
      <c r="C119" s="1">
        <v>400</v>
      </c>
      <c r="D119" s="1">
        <v>385</v>
      </c>
      <c r="E119" s="12">
        <f t="shared" si="21"/>
        <v>96.25</v>
      </c>
      <c r="F119" s="1">
        <v>400</v>
      </c>
      <c r="G119" s="1">
        <v>397</v>
      </c>
      <c r="H119" s="12">
        <f t="shared" si="22"/>
        <v>99.25</v>
      </c>
      <c r="I119" s="1">
        <v>500</v>
      </c>
      <c r="J119" s="1">
        <v>434</v>
      </c>
      <c r="K119" s="12">
        <f t="shared" si="23"/>
        <v>86.8</v>
      </c>
    </row>
    <row r="120" spans="1:11" ht="14.25" customHeight="1">
      <c r="A120" s="11">
        <v>100</v>
      </c>
      <c r="B120" s="181" t="s">
        <v>308</v>
      </c>
      <c r="C120" s="1">
        <v>52</v>
      </c>
      <c r="D120" s="1">
        <v>52</v>
      </c>
      <c r="E120" s="12">
        <f t="shared" si="21"/>
        <v>100</v>
      </c>
      <c r="F120" s="1">
        <v>52</v>
      </c>
      <c r="G120" s="1">
        <v>52</v>
      </c>
      <c r="H120" s="12">
        <f t="shared" si="22"/>
        <v>100</v>
      </c>
      <c r="I120" s="1">
        <v>131</v>
      </c>
      <c r="J120" s="1">
        <v>59</v>
      </c>
      <c r="K120" s="12">
        <f t="shared" si="23"/>
        <v>45.038167938931295</v>
      </c>
    </row>
    <row r="121" spans="1:11" ht="15" customHeight="1">
      <c r="A121" s="11">
        <v>101</v>
      </c>
      <c r="B121" s="181" t="s">
        <v>408</v>
      </c>
      <c r="C121" s="1">
        <v>80</v>
      </c>
      <c r="D121" s="1">
        <v>66</v>
      </c>
      <c r="E121" s="12">
        <f t="shared" si="21"/>
        <v>82.5</v>
      </c>
      <c r="F121" s="1">
        <v>80</v>
      </c>
      <c r="G121" s="1">
        <v>75</v>
      </c>
      <c r="H121" s="12">
        <f t="shared" si="22"/>
        <v>93.75</v>
      </c>
      <c r="I121" s="1">
        <v>163</v>
      </c>
      <c r="J121" s="1">
        <v>112</v>
      </c>
      <c r="K121" s="12">
        <f t="shared" si="23"/>
        <v>68.71165644171779</v>
      </c>
    </row>
    <row r="122" spans="1:11" ht="12.75">
      <c r="A122" s="11">
        <v>102</v>
      </c>
      <c r="B122" s="181" t="s">
        <v>409</v>
      </c>
      <c r="C122" s="1">
        <v>80</v>
      </c>
      <c r="D122" s="1">
        <v>70</v>
      </c>
      <c r="E122" s="12">
        <f t="shared" si="21"/>
        <v>87.5</v>
      </c>
      <c r="F122" s="1">
        <v>80</v>
      </c>
      <c r="G122" s="1">
        <v>70</v>
      </c>
      <c r="H122" s="12">
        <f t="shared" si="22"/>
        <v>87.5</v>
      </c>
      <c r="I122" s="1">
        <v>190</v>
      </c>
      <c r="J122" s="1">
        <v>116</v>
      </c>
      <c r="K122" s="12">
        <f t="shared" si="23"/>
        <v>61.05263157894737</v>
      </c>
    </row>
    <row r="123" spans="1:11" ht="12.75">
      <c r="A123" s="788" t="s">
        <v>410</v>
      </c>
      <c r="B123" s="789"/>
      <c r="C123" s="175">
        <f>SUM(C119:C122)</f>
        <v>612</v>
      </c>
      <c r="D123" s="175">
        <f>SUM(D119:D122)</f>
        <v>573</v>
      </c>
      <c r="E123" s="176">
        <f t="shared" si="21"/>
        <v>93.62745098039215</v>
      </c>
      <c r="F123" s="175">
        <f>SUM(F119:F122)</f>
        <v>612</v>
      </c>
      <c r="G123" s="175">
        <f>SUM(G119:G122)</f>
        <v>594</v>
      </c>
      <c r="H123" s="176">
        <f t="shared" si="22"/>
        <v>97.05882352941177</v>
      </c>
      <c r="I123" s="175">
        <f>SUM(I119:I122)</f>
        <v>984</v>
      </c>
      <c r="J123" s="175">
        <f>SUM(J119:J122)</f>
        <v>721</v>
      </c>
      <c r="K123" s="176">
        <f t="shared" si="23"/>
        <v>73.27235772357723</v>
      </c>
    </row>
    <row r="124" spans="1:11" ht="12.75">
      <c r="A124" s="11">
        <v>103</v>
      </c>
      <c r="B124" s="72" t="s">
        <v>411</v>
      </c>
      <c r="C124" s="1">
        <v>100</v>
      </c>
      <c r="D124" s="1">
        <v>98</v>
      </c>
      <c r="E124" s="183">
        <f t="shared" si="21"/>
        <v>98</v>
      </c>
      <c r="F124" s="494">
        <v>100</v>
      </c>
      <c r="G124" s="1">
        <v>96</v>
      </c>
      <c r="H124" s="183">
        <f t="shared" si="22"/>
        <v>96</v>
      </c>
      <c r="I124" s="1">
        <v>110</v>
      </c>
      <c r="J124" s="1">
        <v>110</v>
      </c>
      <c r="K124" s="12">
        <f t="shared" si="23"/>
        <v>100</v>
      </c>
    </row>
    <row r="125" spans="1:11" ht="12.75">
      <c r="A125" s="11">
        <v>104</v>
      </c>
      <c r="B125" s="72" t="s">
        <v>412</v>
      </c>
      <c r="C125" s="1">
        <v>230</v>
      </c>
      <c r="D125" s="1">
        <v>219</v>
      </c>
      <c r="E125" s="183">
        <f t="shared" si="21"/>
        <v>95.21739130434783</v>
      </c>
      <c r="F125" s="494">
        <v>230</v>
      </c>
      <c r="G125" s="1">
        <v>219</v>
      </c>
      <c r="H125" s="183">
        <f t="shared" si="22"/>
        <v>95.21739130434783</v>
      </c>
      <c r="I125" s="1">
        <v>314</v>
      </c>
      <c r="J125" s="1">
        <v>300</v>
      </c>
      <c r="K125" s="12">
        <f t="shared" si="23"/>
        <v>95.54140127388536</v>
      </c>
    </row>
    <row r="126" spans="1:11" ht="12.75">
      <c r="A126" s="11">
        <v>105</v>
      </c>
      <c r="B126" s="72" t="s">
        <v>413</v>
      </c>
      <c r="C126" s="1">
        <v>158</v>
      </c>
      <c r="D126" s="1">
        <v>154</v>
      </c>
      <c r="E126" s="183">
        <f t="shared" si="21"/>
        <v>97.46835443037975</v>
      </c>
      <c r="F126" s="494">
        <v>158</v>
      </c>
      <c r="G126" s="1">
        <v>152</v>
      </c>
      <c r="H126" s="183">
        <f t="shared" si="22"/>
        <v>96.20253164556962</v>
      </c>
      <c r="I126" s="1">
        <v>221</v>
      </c>
      <c r="J126" s="1">
        <v>211</v>
      </c>
      <c r="K126" s="12">
        <f t="shared" si="23"/>
        <v>95.47511312217195</v>
      </c>
    </row>
    <row r="127" spans="1:11" ht="12.75">
      <c r="A127" s="11">
        <v>106</v>
      </c>
      <c r="B127" s="72" t="s">
        <v>270</v>
      </c>
      <c r="C127" s="1">
        <v>1342</v>
      </c>
      <c r="D127" s="1">
        <v>1327</v>
      </c>
      <c r="E127" s="183">
        <f t="shared" si="21"/>
        <v>98.88226527570791</v>
      </c>
      <c r="F127" s="1">
        <v>1342</v>
      </c>
      <c r="G127" s="1">
        <v>1340</v>
      </c>
      <c r="H127" s="183">
        <f t="shared" si="22"/>
        <v>99.85096870342772</v>
      </c>
      <c r="I127" s="1">
        <v>1525</v>
      </c>
      <c r="J127" s="1">
        <v>868</v>
      </c>
      <c r="K127" s="12">
        <f t="shared" si="23"/>
        <v>56.91803278688524</v>
      </c>
    </row>
    <row r="128" spans="1:11" ht="12.75">
      <c r="A128" s="11">
        <v>107</v>
      </c>
      <c r="B128" s="72" t="s">
        <v>271</v>
      </c>
      <c r="C128" s="1">
        <v>62</v>
      </c>
      <c r="D128" s="1">
        <v>60</v>
      </c>
      <c r="E128" s="183">
        <f t="shared" si="21"/>
        <v>96.7741935483871</v>
      </c>
      <c r="F128" s="494">
        <v>62</v>
      </c>
      <c r="G128" s="1">
        <v>60</v>
      </c>
      <c r="H128" s="183">
        <f t="shared" si="22"/>
        <v>96.7741935483871</v>
      </c>
      <c r="I128" s="494">
        <v>67</v>
      </c>
      <c r="J128" s="1">
        <v>67</v>
      </c>
      <c r="K128" s="12">
        <f t="shared" si="23"/>
        <v>100</v>
      </c>
    </row>
    <row r="129" spans="1:11" ht="12.75">
      <c r="A129" s="11">
        <v>108</v>
      </c>
      <c r="B129" s="72" t="s">
        <v>414</v>
      </c>
      <c r="C129" s="1">
        <v>3</v>
      </c>
      <c r="D129" s="1">
        <v>3</v>
      </c>
      <c r="E129" s="183">
        <f t="shared" si="21"/>
        <v>100</v>
      </c>
      <c r="F129" s="1">
        <v>3</v>
      </c>
      <c r="G129" s="1">
        <v>3</v>
      </c>
      <c r="H129" s="183">
        <f t="shared" si="22"/>
        <v>100</v>
      </c>
      <c r="I129" s="1">
        <v>7</v>
      </c>
      <c r="J129" s="1">
        <v>7</v>
      </c>
      <c r="K129" s="12">
        <f t="shared" si="23"/>
        <v>100</v>
      </c>
    </row>
    <row r="130" spans="1:11" ht="12.75">
      <c r="A130" s="788" t="s">
        <v>415</v>
      </c>
      <c r="B130" s="789"/>
      <c r="C130" s="175">
        <f>SUM(C124:C129)</f>
        <v>1895</v>
      </c>
      <c r="D130" s="175">
        <f>SUM(D124:D129)</f>
        <v>1861</v>
      </c>
      <c r="E130" s="176">
        <f>+D130/C130*100</f>
        <v>98.20580474934036</v>
      </c>
      <c r="F130" s="175">
        <f>SUM(F124:F129)</f>
        <v>1895</v>
      </c>
      <c r="G130" s="175">
        <f>SUM(G124:G129)</f>
        <v>1870</v>
      </c>
      <c r="H130" s="176">
        <f>+G130/F130*100</f>
        <v>98.68073878627969</v>
      </c>
      <c r="I130" s="175">
        <f>SUM(I124:I129)</f>
        <v>2244</v>
      </c>
      <c r="J130" s="175">
        <f>SUM(J124:J129)</f>
        <v>1563</v>
      </c>
      <c r="K130" s="176">
        <f t="shared" si="23"/>
        <v>69.6524064171123</v>
      </c>
    </row>
    <row r="131" spans="1:11" ht="12.75">
      <c r="A131" s="11">
        <v>109</v>
      </c>
      <c r="B131" s="72" t="s">
        <v>289</v>
      </c>
      <c r="C131" s="1">
        <v>44</v>
      </c>
      <c r="D131" s="1">
        <v>44</v>
      </c>
      <c r="E131" s="12">
        <f aca="true" t="shared" si="24" ref="E131:E137">+D131/C131*100</f>
        <v>100</v>
      </c>
      <c r="F131" s="1">
        <v>45</v>
      </c>
      <c r="G131" s="1">
        <v>36</v>
      </c>
      <c r="H131" s="12">
        <f aca="true" t="shared" si="25" ref="H131:H137">+G131/F131*100</f>
        <v>80</v>
      </c>
      <c r="I131" s="1">
        <v>66</v>
      </c>
      <c r="J131" s="1">
        <v>63</v>
      </c>
      <c r="K131" s="12">
        <f t="shared" si="23"/>
        <v>95.45454545454545</v>
      </c>
    </row>
    <row r="132" spans="1:11" ht="12.75">
      <c r="A132" s="11">
        <v>110</v>
      </c>
      <c r="B132" s="72" t="s">
        <v>416</v>
      </c>
      <c r="C132" s="1">
        <v>454</v>
      </c>
      <c r="D132" s="1">
        <v>349</v>
      </c>
      <c r="E132" s="12">
        <f t="shared" si="24"/>
        <v>76.87224669603523</v>
      </c>
      <c r="F132" s="1">
        <v>454</v>
      </c>
      <c r="G132" s="1">
        <v>367</v>
      </c>
      <c r="H132" s="12">
        <f t="shared" si="25"/>
        <v>80.83700440528634</v>
      </c>
      <c r="I132" s="1">
        <v>590</v>
      </c>
      <c r="J132" s="1">
        <v>445</v>
      </c>
      <c r="K132" s="12">
        <f t="shared" si="23"/>
        <v>75.42372881355932</v>
      </c>
    </row>
    <row r="133" spans="1:11" ht="12.75">
      <c r="A133" s="11">
        <v>111</v>
      </c>
      <c r="B133" s="72" t="s">
        <v>417</v>
      </c>
      <c r="C133" s="1">
        <v>132</v>
      </c>
      <c r="D133" s="1">
        <v>119</v>
      </c>
      <c r="E133" s="12">
        <f t="shared" si="24"/>
        <v>90.15151515151516</v>
      </c>
      <c r="F133" s="1">
        <v>132</v>
      </c>
      <c r="G133" s="1">
        <v>106</v>
      </c>
      <c r="H133" s="12">
        <f t="shared" si="25"/>
        <v>80.3030303030303</v>
      </c>
      <c r="I133" s="1">
        <v>172</v>
      </c>
      <c r="J133" s="1">
        <v>162</v>
      </c>
      <c r="K133" s="12">
        <f t="shared" si="23"/>
        <v>94.18604651162791</v>
      </c>
    </row>
    <row r="134" spans="1:11" ht="12.75">
      <c r="A134" s="11">
        <v>112</v>
      </c>
      <c r="B134" s="72" t="s">
        <v>418</v>
      </c>
      <c r="C134" s="1">
        <v>710</v>
      </c>
      <c r="D134" s="1">
        <v>710</v>
      </c>
      <c r="E134" s="12">
        <f t="shared" si="24"/>
        <v>100</v>
      </c>
      <c r="F134" s="1">
        <v>710</v>
      </c>
      <c r="G134" s="1">
        <v>692</v>
      </c>
      <c r="H134" s="12">
        <f t="shared" si="25"/>
        <v>97.46478873239437</v>
      </c>
      <c r="I134" s="1">
        <v>954</v>
      </c>
      <c r="J134" s="1">
        <v>943</v>
      </c>
      <c r="K134" s="12">
        <f t="shared" si="23"/>
        <v>98.84696016771488</v>
      </c>
    </row>
    <row r="135" spans="1:11" ht="12.75">
      <c r="A135" s="11">
        <v>113</v>
      </c>
      <c r="B135" s="72" t="s">
        <v>419</v>
      </c>
      <c r="C135" s="1">
        <v>290</v>
      </c>
      <c r="D135" s="1">
        <v>237</v>
      </c>
      <c r="E135" s="12">
        <f t="shared" si="24"/>
        <v>81.72413793103448</v>
      </c>
      <c r="F135" s="1">
        <v>394</v>
      </c>
      <c r="G135" s="1">
        <v>297</v>
      </c>
      <c r="H135" s="12">
        <f t="shared" si="25"/>
        <v>75.38071065989847</v>
      </c>
      <c r="I135" s="1">
        <v>551</v>
      </c>
      <c r="J135" s="1">
        <v>551</v>
      </c>
      <c r="K135" s="12">
        <f t="shared" si="23"/>
        <v>100</v>
      </c>
    </row>
    <row r="136" spans="1:11" ht="12.75">
      <c r="A136" s="11">
        <v>114</v>
      </c>
      <c r="B136" s="72" t="s">
        <v>420</v>
      </c>
      <c r="C136" s="1">
        <v>170</v>
      </c>
      <c r="D136" s="1">
        <v>156</v>
      </c>
      <c r="E136" s="12">
        <f t="shared" si="24"/>
        <v>91.76470588235294</v>
      </c>
      <c r="F136" s="1">
        <v>170</v>
      </c>
      <c r="G136" s="1">
        <v>155</v>
      </c>
      <c r="H136" s="12">
        <f t="shared" si="25"/>
        <v>91.17647058823529</v>
      </c>
      <c r="I136" s="1">
        <v>210</v>
      </c>
      <c r="J136" s="1">
        <v>185</v>
      </c>
      <c r="K136" s="12">
        <f t="shared" si="23"/>
        <v>88.09523809523809</v>
      </c>
    </row>
    <row r="137" spans="1:11" ht="12.75">
      <c r="A137" s="11">
        <v>115</v>
      </c>
      <c r="B137" s="72" t="s">
        <v>421</v>
      </c>
      <c r="C137" s="1">
        <v>35</v>
      </c>
      <c r="D137" s="1">
        <v>34</v>
      </c>
      <c r="E137" s="12">
        <f t="shared" si="24"/>
        <v>97.14285714285714</v>
      </c>
      <c r="F137" s="1">
        <v>35</v>
      </c>
      <c r="G137" s="1">
        <v>35</v>
      </c>
      <c r="H137" s="12">
        <f t="shared" si="25"/>
        <v>100</v>
      </c>
      <c r="I137" s="1">
        <v>40</v>
      </c>
      <c r="J137" s="1">
        <v>40</v>
      </c>
      <c r="K137" s="12">
        <f t="shared" si="23"/>
        <v>100</v>
      </c>
    </row>
    <row r="138" spans="1:11" ht="12.75">
      <c r="A138" s="788" t="s">
        <v>422</v>
      </c>
      <c r="B138" s="788"/>
      <c r="C138" s="185">
        <f>SUM(C131:C137)</f>
        <v>1835</v>
      </c>
      <c r="D138" s="185">
        <f>SUM(D131:D137)</f>
        <v>1649</v>
      </c>
      <c r="E138" s="210">
        <f>+D138/C138*100</f>
        <v>89.86376021798364</v>
      </c>
      <c r="F138" s="185">
        <f>SUM(F131:F137)</f>
        <v>1940</v>
      </c>
      <c r="G138" s="185">
        <f>SUM(G131:G137)</f>
        <v>1688</v>
      </c>
      <c r="H138" s="210">
        <f>+G138/F138*100</f>
        <v>87.01030927835052</v>
      </c>
      <c r="I138" s="185">
        <f>SUM(I131:I137)</f>
        <v>2583</v>
      </c>
      <c r="J138" s="185">
        <f>SUM(J131:J137)</f>
        <v>2389</v>
      </c>
      <c r="K138" s="176">
        <f>+J138/I138*100</f>
        <v>92.48935346496322</v>
      </c>
    </row>
    <row r="139" spans="1:11" ht="12.75">
      <c r="A139" s="794" t="s">
        <v>423</v>
      </c>
      <c r="B139" s="794"/>
      <c r="C139" s="253">
        <f>SUM(C138,C130,C123,C118,C113,C104,C97,C91,C86,C75,C71,C66,C59,C51,C42,C38,C31,C22)</f>
        <v>47387</v>
      </c>
      <c r="D139" s="253">
        <f>SUM(D138,D130,D123,D118,D113,D104,D97,D91,D86,D75,D71,D66,D59,D51,D42,D38,D31,D22)</f>
        <v>44924</v>
      </c>
      <c r="E139" s="260">
        <f>+D139/C139*100</f>
        <v>94.80237195855403</v>
      </c>
      <c r="F139" s="253">
        <f>SUM(F138,F130,F123,F118,F113,F104,F97,F91,F86,F75,F71,F66,F59,F51,F42,F38,F31,F22)</f>
        <v>47046</v>
      </c>
      <c r="G139" s="253">
        <f>SUM(G138,G130,G123,G118,G113,G104,G97,G91,G86,G75,G71,G66,G59,G51,G42,G38,G31,G22)</f>
        <v>43800</v>
      </c>
      <c r="H139" s="260">
        <f>+G139/F139*100</f>
        <v>93.10036985078433</v>
      </c>
      <c r="I139" s="253">
        <f>SUM(I138,I130,I123,I118,I113,I104,I97,I91,I86,I75,I71,I66,I59,I51,I42,I38,I31,I22)</f>
        <v>50379</v>
      </c>
      <c r="J139" s="253">
        <f>SUM(J138,J130,J123,J118,J113,J104,J97,J91,J86,J75,J71,J66,J59,J51,J42,J38,J31,J22)</f>
        <v>37103</v>
      </c>
      <c r="K139" s="260">
        <f>+J139/I139*100</f>
        <v>73.64775005458624</v>
      </c>
    </row>
    <row r="140" spans="1:11" ht="12.75">
      <c r="A140" s="199"/>
      <c r="B140" s="15"/>
      <c r="C140" s="15"/>
      <c r="D140" s="15"/>
      <c r="E140" s="16"/>
      <c r="F140" s="15"/>
      <c r="G140" s="15"/>
      <c r="H140" s="16"/>
      <c r="I140" s="15"/>
      <c r="J140" s="15"/>
      <c r="K140" s="16"/>
    </row>
    <row r="141" spans="1:11" ht="12.75">
      <c r="A141" s="199"/>
      <c r="B141" s="15"/>
      <c r="C141" s="15"/>
      <c r="D141" s="15"/>
      <c r="E141" s="16"/>
      <c r="F141" s="15"/>
      <c r="G141" s="15"/>
      <c r="H141" s="16"/>
      <c r="I141" s="15"/>
      <c r="J141" s="15"/>
      <c r="K141" s="16"/>
    </row>
    <row r="142" spans="1:11" ht="12.75">
      <c r="A142" s="199"/>
      <c r="B142" s="15"/>
      <c r="C142" s="15"/>
      <c r="D142" s="15"/>
      <c r="E142" s="16"/>
      <c r="F142" s="15"/>
      <c r="G142" s="15"/>
      <c r="H142" s="16"/>
      <c r="I142" s="15"/>
      <c r="J142" s="15"/>
      <c r="K142" s="16"/>
    </row>
    <row r="143" spans="1:11" ht="12.75">
      <c r="A143" s="199"/>
      <c r="B143" s="15"/>
      <c r="C143" s="15"/>
      <c r="D143" s="15"/>
      <c r="E143" s="16"/>
      <c r="F143" s="15"/>
      <c r="G143" s="15"/>
      <c r="H143" s="16"/>
      <c r="I143" s="15"/>
      <c r="J143" s="15"/>
      <c r="K143" s="16"/>
    </row>
    <row r="144" spans="1:11" ht="12.75">
      <c r="A144" s="199"/>
      <c r="B144" s="15"/>
      <c r="C144" s="15"/>
      <c r="D144" s="15"/>
      <c r="E144" s="16"/>
      <c r="F144" s="15"/>
      <c r="G144" s="15"/>
      <c r="H144" s="16"/>
      <c r="I144" s="15"/>
      <c r="J144" s="15"/>
      <c r="K144" s="16"/>
    </row>
    <row r="145" spans="1:11" ht="12.75">
      <c r="A145" s="199"/>
      <c r="B145" s="15"/>
      <c r="C145" s="15"/>
      <c r="D145" s="15"/>
      <c r="E145" s="16"/>
      <c r="F145" s="15"/>
      <c r="G145" s="15"/>
      <c r="H145" s="16"/>
      <c r="I145" s="15"/>
      <c r="J145" s="15"/>
      <c r="K145" s="16"/>
    </row>
    <row r="146" spans="1:11" ht="12.75">
      <c r="A146" s="199"/>
      <c r="B146" s="15"/>
      <c r="C146" s="15"/>
      <c r="D146" s="15"/>
      <c r="E146" s="16"/>
      <c r="F146" s="15"/>
      <c r="G146" s="15"/>
      <c r="H146" s="16"/>
      <c r="I146" s="15"/>
      <c r="J146" s="15"/>
      <c r="K146" s="16"/>
    </row>
    <row r="147" spans="1:11" ht="12.75">
      <c r="A147" s="199"/>
      <c r="B147" s="15"/>
      <c r="C147" s="15"/>
      <c r="D147" s="15"/>
      <c r="E147" s="16"/>
      <c r="F147" s="15"/>
      <c r="G147" s="15"/>
      <c r="H147" s="16"/>
      <c r="I147" s="15"/>
      <c r="J147" s="15"/>
      <c r="K147" s="16"/>
    </row>
    <row r="148" spans="1:11" ht="12.75">
      <c r="A148" s="199"/>
      <c r="B148" s="15"/>
      <c r="C148" s="15"/>
      <c r="D148" s="15"/>
      <c r="E148" s="16"/>
      <c r="F148" s="15"/>
      <c r="G148" s="15"/>
      <c r="H148" s="16"/>
      <c r="I148" s="15"/>
      <c r="J148" s="15"/>
      <c r="K148" s="16"/>
    </row>
    <row r="149" spans="1:11" ht="12.75">
      <c r="A149" s="199"/>
      <c r="B149" s="15"/>
      <c r="C149" s="15"/>
      <c r="D149" s="15"/>
      <c r="E149" s="16"/>
      <c r="F149" s="15"/>
      <c r="G149" s="15"/>
      <c r="H149" s="16"/>
      <c r="I149" s="15"/>
      <c r="J149" s="15"/>
      <c r="K149" s="16"/>
    </row>
    <row r="150" spans="1:11" ht="12.75">
      <c r="A150" s="199"/>
      <c r="B150" s="15"/>
      <c r="C150" s="15"/>
      <c r="D150" s="15"/>
      <c r="E150" s="16"/>
      <c r="F150" s="15"/>
      <c r="G150" s="15"/>
      <c r="H150" s="16"/>
      <c r="I150" s="15"/>
      <c r="J150" s="15"/>
      <c r="K150" s="16"/>
    </row>
    <row r="151" spans="1:11" ht="12.75">
      <c r="A151" s="199"/>
      <c r="B151" s="15"/>
      <c r="C151" s="15"/>
      <c r="D151" s="15"/>
      <c r="E151" s="16"/>
      <c r="F151" s="15"/>
      <c r="G151" s="15"/>
      <c r="H151" s="16"/>
      <c r="I151" s="15"/>
      <c r="J151" s="15"/>
      <c r="K151" s="16"/>
    </row>
    <row r="152" spans="1:11" ht="12.75">
      <c r="A152" s="199"/>
      <c r="B152" s="15"/>
      <c r="C152" s="15"/>
      <c r="D152" s="15"/>
      <c r="E152" s="16"/>
      <c r="F152" s="15"/>
      <c r="G152" s="15"/>
      <c r="H152" s="16"/>
      <c r="I152" s="15"/>
      <c r="J152" s="15"/>
      <c r="K152" s="16"/>
    </row>
    <row r="153" spans="1:11" ht="12.75">
      <c r="A153" s="199"/>
      <c r="B153" s="15"/>
      <c r="C153" s="15"/>
      <c r="D153" s="15"/>
      <c r="E153" s="16"/>
      <c r="F153" s="15"/>
      <c r="G153" s="15"/>
      <c r="H153" s="16"/>
      <c r="I153" s="15"/>
      <c r="J153" s="15"/>
      <c r="K153" s="16"/>
    </row>
  </sheetData>
  <sheetProtection/>
  <mergeCells count="25">
    <mergeCell ref="A139:B139"/>
    <mergeCell ref="A104:B104"/>
    <mergeCell ref="A113:B113"/>
    <mergeCell ref="A118:B118"/>
    <mergeCell ref="A123:B123"/>
    <mergeCell ref="A130:B130"/>
    <mergeCell ref="A138:B138"/>
    <mergeCell ref="A38:B38"/>
    <mergeCell ref="A42:B42"/>
    <mergeCell ref="A91:B91"/>
    <mergeCell ref="A97:B97"/>
    <mergeCell ref="A86:B86"/>
    <mergeCell ref="A75:B75"/>
    <mergeCell ref="A51:B51"/>
    <mergeCell ref="A59:B59"/>
    <mergeCell ref="A66:B66"/>
    <mergeCell ref="A71:B71"/>
    <mergeCell ref="A22:B22"/>
    <mergeCell ref="A31:B31"/>
    <mergeCell ref="A1:K2"/>
    <mergeCell ref="A4:A5"/>
    <mergeCell ref="B4:B5"/>
    <mergeCell ref="C4:E4"/>
    <mergeCell ref="F4:H4"/>
    <mergeCell ref="I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60"/>
  <sheetViews>
    <sheetView zoomScalePageLayoutView="0" workbookViewId="0" topLeftCell="A1">
      <selection activeCell="A1" sqref="A1:K59"/>
    </sheetView>
  </sheetViews>
  <sheetFormatPr defaultColWidth="9.140625" defaultRowHeight="12.75"/>
  <cols>
    <col min="1" max="1" width="3.421875" style="15" customWidth="1"/>
    <col min="2" max="2" width="15.8515625" style="15" customWidth="1"/>
    <col min="3" max="4" width="6.57421875" style="15" customWidth="1"/>
    <col min="5" max="5" width="6.8515625" style="16" customWidth="1"/>
    <col min="6" max="6" width="6.140625" style="15" customWidth="1"/>
    <col min="7" max="7" width="6.7109375" style="15" customWidth="1"/>
    <col min="8" max="8" width="5.7109375" style="16" customWidth="1"/>
    <col min="9" max="9" width="6.57421875" style="15" customWidth="1"/>
    <col min="10" max="10" width="6.8515625" style="15" customWidth="1"/>
    <col min="11" max="11" width="8.00390625" style="15" customWidth="1"/>
    <col min="12" max="16384" width="9.140625" style="15" customWidth="1"/>
  </cols>
  <sheetData>
    <row r="2" spans="1:12" ht="22.5" customHeight="1">
      <c r="A2" s="859" t="s">
        <v>797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223"/>
    </row>
    <row r="3" spans="1:12" ht="12.75">
      <c r="A3" s="859"/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223"/>
    </row>
    <row r="4" ht="12.75">
      <c r="B4" s="15" t="s">
        <v>504</v>
      </c>
    </row>
    <row r="5" spans="1:11" ht="12.75" customHeight="1">
      <c r="A5" s="791"/>
      <c r="B5" s="792" t="s">
        <v>178</v>
      </c>
      <c r="C5" s="792" t="s">
        <v>505</v>
      </c>
      <c r="D5" s="792"/>
      <c r="E5" s="792"/>
      <c r="F5" s="783" t="s">
        <v>181</v>
      </c>
      <c r="G5" s="783"/>
      <c r="H5" s="783"/>
      <c r="I5" s="783" t="s">
        <v>506</v>
      </c>
      <c r="J5" s="783"/>
      <c r="K5" s="783"/>
    </row>
    <row r="6" spans="1:11" ht="12.75">
      <c r="A6" s="791"/>
      <c r="B6" s="796"/>
      <c r="C6" s="8" t="s">
        <v>69</v>
      </c>
      <c r="D6" s="8" t="s">
        <v>70</v>
      </c>
      <c r="E6" s="8" t="s">
        <v>5</v>
      </c>
      <c r="F6" s="8" t="s">
        <v>69</v>
      </c>
      <c r="G6" s="8" t="s">
        <v>70</v>
      </c>
      <c r="H6" s="8" t="s">
        <v>5</v>
      </c>
      <c r="I6" s="8" t="s">
        <v>69</v>
      </c>
      <c r="J6" s="8" t="s">
        <v>70</v>
      </c>
      <c r="K6" s="8" t="s">
        <v>5</v>
      </c>
    </row>
    <row r="7" spans="1:11" ht="13.5" customHeight="1">
      <c r="A7" s="11">
        <v>1</v>
      </c>
      <c r="B7" s="72" t="s">
        <v>272</v>
      </c>
      <c r="C7" s="1">
        <v>1300</v>
      </c>
      <c r="D7" s="1">
        <v>1239</v>
      </c>
      <c r="E7" s="12">
        <f>+D7/C7*100</f>
        <v>95.3076923076923</v>
      </c>
      <c r="F7" s="1">
        <v>1300</v>
      </c>
      <c r="G7" s="1">
        <v>1249</v>
      </c>
      <c r="H7" s="12">
        <f>+G7/F7*100</f>
        <v>96.07692307692308</v>
      </c>
      <c r="I7" s="1">
        <v>1450</v>
      </c>
      <c r="J7" s="1">
        <v>1380</v>
      </c>
      <c r="K7" s="12">
        <f>+J7/I7*100</f>
        <v>95.17241379310344</v>
      </c>
    </row>
    <row r="8" spans="1:11" ht="12.75">
      <c r="A8" s="11">
        <v>2</v>
      </c>
      <c r="B8" s="72" t="s">
        <v>427</v>
      </c>
      <c r="C8" s="1">
        <v>215</v>
      </c>
      <c r="D8" s="1">
        <v>202</v>
      </c>
      <c r="E8" s="12">
        <f>+D8/C8*100</f>
        <v>93.95348837209302</v>
      </c>
      <c r="F8" s="1">
        <v>215</v>
      </c>
      <c r="G8" s="1">
        <v>206</v>
      </c>
      <c r="H8" s="12">
        <f>+G8/F8*100</f>
        <v>95.81395348837209</v>
      </c>
      <c r="I8" s="1">
        <v>292</v>
      </c>
      <c r="J8" s="1">
        <v>192</v>
      </c>
      <c r="K8" s="12">
        <f>+J8/I8*100</f>
        <v>65.75342465753424</v>
      </c>
    </row>
    <row r="9" spans="1:11" ht="12.75">
      <c r="A9" s="11">
        <v>3</v>
      </c>
      <c r="B9" s="72" t="s">
        <v>428</v>
      </c>
      <c r="C9" s="1">
        <v>95</v>
      </c>
      <c r="D9" s="1">
        <v>90</v>
      </c>
      <c r="E9" s="12">
        <f>+D9/C9*100</f>
        <v>94.73684210526315</v>
      </c>
      <c r="F9" s="1">
        <v>95</v>
      </c>
      <c r="G9" s="1">
        <v>90</v>
      </c>
      <c r="H9" s="12">
        <f>+G9/F9*100</f>
        <v>94.73684210526315</v>
      </c>
      <c r="I9" s="1">
        <v>117</v>
      </c>
      <c r="J9" s="1">
        <v>115</v>
      </c>
      <c r="K9" s="12">
        <f>+J9/I9*100</f>
        <v>98.29059829059828</v>
      </c>
    </row>
    <row r="10" spans="1:11" ht="12.75">
      <c r="A10" s="850" t="s">
        <v>52</v>
      </c>
      <c r="B10" s="807"/>
      <c r="C10" s="175">
        <f>SUM(C7:C9)</f>
        <v>1610</v>
      </c>
      <c r="D10" s="175">
        <f>SUM(D7:D9)</f>
        <v>1531</v>
      </c>
      <c r="E10" s="176">
        <f aca="true" t="shared" si="0" ref="E10:E22">+D10/C10*100</f>
        <v>95.09316770186335</v>
      </c>
      <c r="F10" s="175">
        <f>SUM(F7:F9)</f>
        <v>1610</v>
      </c>
      <c r="G10" s="175">
        <f>SUM(G7:G9)</f>
        <v>1545</v>
      </c>
      <c r="H10" s="176">
        <f aca="true" t="shared" si="1" ref="H10:H22">+G10/F10*100</f>
        <v>95.96273291925466</v>
      </c>
      <c r="I10" s="175">
        <f>SUM(I7:I9)</f>
        <v>1859</v>
      </c>
      <c r="J10" s="175">
        <f>SUM(J7:J9)</f>
        <v>1687</v>
      </c>
      <c r="K10" s="176">
        <f aca="true" t="shared" si="2" ref="K10:K22">+J10/I10*100</f>
        <v>90.7477138246369</v>
      </c>
    </row>
    <row r="11" spans="1:11" ht="12.75" customHeight="1">
      <c r="A11" s="11">
        <v>4</v>
      </c>
      <c r="B11" s="181" t="s">
        <v>274</v>
      </c>
      <c r="C11" s="1">
        <v>990</v>
      </c>
      <c r="D11" s="1">
        <v>956</v>
      </c>
      <c r="E11" s="12">
        <f t="shared" si="0"/>
        <v>96.56565656565657</v>
      </c>
      <c r="F11" s="1">
        <v>990</v>
      </c>
      <c r="G11" s="1">
        <v>957</v>
      </c>
      <c r="H11" s="12">
        <f t="shared" si="1"/>
        <v>96.66666666666667</v>
      </c>
      <c r="I11" s="1">
        <v>1250</v>
      </c>
      <c r="J11" s="1">
        <v>1134</v>
      </c>
      <c r="K11" s="12">
        <f t="shared" si="2"/>
        <v>90.72</v>
      </c>
    </row>
    <row r="12" spans="1:11" ht="12.75" customHeight="1">
      <c r="A12" s="11">
        <v>5</v>
      </c>
      <c r="B12" s="181" t="s">
        <v>275</v>
      </c>
      <c r="C12" s="1">
        <v>140</v>
      </c>
      <c r="D12" s="1">
        <v>134</v>
      </c>
      <c r="E12" s="12">
        <f t="shared" si="0"/>
        <v>95.71428571428572</v>
      </c>
      <c r="F12" s="1">
        <v>140</v>
      </c>
      <c r="G12" s="1">
        <v>134</v>
      </c>
      <c r="H12" s="12">
        <f t="shared" si="1"/>
        <v>95.71428571428572</v>
      </c>
      <c r="I12" s="1">
        <v>156</v>
      </c>
      <c r="J12" s="1">
        <v>155</v>
      </c>
      <c r="K12" s="12">
        <f t="shared" si="2"/>
        <v>99.35897435897436</v>
      </c>
    </row>
    <row r="13" spans="1:11" ht="12.75">
      <c r="A13" s="11">
        <v>6</v>
      </c>
      <c r="B13" s="181" t="s">
        <v>429</v>
      </c>
      <c r="C13" s="1">
        <v>95</v>
      </c>
      <c r="D13" s="1">
        <v>90</v>
      </c>
      <c r="E13" s="12">
        <f t="shared" si="0"/>
        <v>94.73684210526315</v>
      </c>
      <c r="F13" s="1">
        <v>95</v>
      </c>
      <c r="G13" s="1">
        <v>90</v>
      </c>
      <c r="H13" s="12">
        <f t="shared" si="1"/>
        <v>94.73684210526315</v>
      </c>
      <c r="I13" s="1">
        <v>150</v>
      </c>
      <c r="J13" s="1">
        <v>142</v>
      </c>
      <c r="K13" s="12">
        <f t="shared" si="2"/>
        <v>94.66666666666667</v>
      </c>
    </row>
    <row r="14" spans="1:11" ht="12.75">
      <c r="A14" s="11">
        <v>7</v>
      </c>
      <c r="B14" s="181" t="s">
        <v>430</v>
      </c>
      <c r="C14" s="1">
        <v>80</v>
      </c>
      <c r="D14" s="1">
        <v>76</v>
      </c>
      <c r="E14" s="12">
        <f t="shared" si="0"/>
        <v>95</v>
      </c>
      <c r="F14" s="1">
        <v>80</v>
      </c>
      <c r="G14" s="1">
        <v>76</v>
      </c>
      <c r="H14" s="12">
        <f t="shared" si="1"/>
        <v>95</v>
      </c>
      <c r="I14" s="1">
        <v>88</v>
      </c>
      <c r="J14" s="1">
        <v>84</v>
      </c>
      <c r="K14" s="12">
        <f t="shared" si="2"/>
        <v>95.45454545454545</v>
      </c>
    </row>
    <row r="15" spans="1:11" ht="12.75">
      <c r="A15" s="11">
        <v>8</v>
      </c>
      <c r="B15" s="181" t="s">
        <v>431</v>
      </c>
      <c r="C15" s="1">
        <v>197</v>
      </c>
      <c r="D15" s="1">
        <v>195</v>
      </c>
      <c r="E15" s="12">
        <f t="shared" si="0"/>
        <v>98.98477157360406</v>
      </c>
      <c r="F15" s="1">
        <v>197</v>
      </c>
      <c r="G15" s="1">
        <v>185</v>
      </c>
      <c r="H15" s="12">
        <f t="shared" si="1"/>
        <v>93.90862944162437</v>
      </c>
      <c r="I15" s="1">
        <v>224</v>
      </c>
      <c r="J15" s="1">
        <v>197</v>
      </c>
      <c r="K15" s="12">
        <f t="shared" si="2"/>
        <v>87.94642857142857</v>
      </c>
    </row>
    <row r="16" spans="1:11" ht="12.75">
      <c r="A16" s="850" t="s">
        <v>53</v>
      </c>
      <c r="B16" s="807"/>
      <c r="C16" s="143">
        <f>SUM(C11:C15)</f>
        <v>1502</v>
      </c>
      <c r="D16" s="143">
        <f>SUM(D11:D15)</f>
        <v>1451</v>
      </c>
      <c r="E16" s="176">
        <f t="shared" si="0"/>
        <v>96.60452729693742</v>
      </c>
      <c r="F16" s="143">
        <f>SUM(F11:F15)</f>
        <v>1502</v>
      </c>
      <c r="G16" s="143">
        <f>SUM(G11:G15)</f>
        <v>1442</v>
      </c>
      <c r="H16" s="206">
        <f t="shared" si="1"/>
        <v>96.00532623169109</v>
      </c>
      <c r="I16" s="143">
        <f>SUM(I11:I15)</f>
        <v>1868</v>
      </c>
      <c r="J16" s="143">
        <f>SUM(J11:J15)</f>
        <v>1712</v>
      </c>
      <c r="K16" s="176">
        <f t="shared" si="2"/>
        <v>91.64882226980728</v>
      </c>
    </row>
    <row r="17" spans="1:11" ht="12.75">
      <c r="A17" s="11">
        <v>9</v>
      </c>
      <c r="B17" s="181" t="s">
        <v>432</v>
      </c>
      <c r="C17" s="509">
        <v>450</v>
      </c>
      <c r="D17" s="509">
        <v>441</v>
      </c>
      <c r="E17" s="498">
        <f t="shared" si="0"/>
        <v>98</v>
      </c>
      <c r="F17" s="509">
        <v>450</v>
      </c>
      <c r="G17" s="509">
        <v>423</v>
      </c>
      <c r="H17" s="12">
        <f t="shared" si="1"/>
        <v>94</v>
      </c>
      <c r="I17" s="509">
        <v>546</v>
      </c>
      <c r="J17" s="509">
        <v>506</v>
      </c>
      <c r="K17" s="12">
        <f t="shared" si="2"/>
        <v>92.67399267399267</v>
      </c>
    </row>
    <row r="18" spans="1:11" ht="12.75">
      <c r="A18" s="11">
        <v>10</v>
      </c>
      <c r="B18" s="181" t="s">
        <v>433</v>
      </c>
      <c r="C18" s="503">
        <v>70</v>
      </c>
      <c r="D18" s="503">
        <v>69</v>
      </c>
      <c r="E18" s="498">
        <f t="shared" si="0"/>
        <v>98.57142857142858</v>
      </c>
      <c r="F18" s="503">
        <v>70</v>
      </c>
      <c r="G18" s="503">
        <v>70</v>
      </c>
      <c r="H18" s="12">
        <f t="shared" si="1"/>
        <v>100</v>
      </c>
      <c r="I18" s="503">
        <v>134</v>
      </c>
      <c r="J18" s="503">
        <v>127</v>
      </c>
      <c r="K18" s="12">
        <f t="shared" si="2"/>
        <v>94.77611940298507</v>
      </c>
    </row>
    <row r="19" spans="1:11" ht="12.75">
      <c r="A19" s="11">
        <v>11</v>
      </c>
      <c r="B19" s="181" t="s">
        <v>434</v>
      </c>
      <c r="C19" s="503">
        <v>170</v>
      </c>
      <c r="D19" s="503">
        <v>165</v>
      </c>
      <c r="E19" s="498">
        <f t="shared" si="0"/>
        <v>97.05882352941177</v>
      </c>
      <c r="F19" s="503">
        <v>170</v>
      </c>
      <c r="G19" s="503">
        <v>165</v>
      </c>
      <c r="H19" s="12">
        <f t="shared" si="1"/>
        <v>97.05882352941177</v>
      </c>
      <c r="I19" s="503">
        <v>200</v>
      </c>
      <c r="J19" s="503">
        <v>196</v>
      </c>
      <c r="K19" s="12">
        <f t="shared" si="2"/>
        <v>98</v>
      </c>
    </row>
    <row r="20" spans="1:11" ht="12.75">
      <c r="A20" s="11">
        <v>12</v>
      </c>
      <c r="B20" s="181" t="s">
        <v>435</v>
      </c>
      <c r="C20" s="509">
        <v>169</v>
      </c>
      <c r="D20" s="509">
        <v>164</v>
      </c>
      <c r="E20" s="498">
        <f t="shared" si="0"/>
        <v>97.0414201183432</v>
      </c>
      <c r="F20" s="503">
        <v>169</v>
      </c>
      <c r="G20" s="503">
        <v>169</v>
      </c>
      <c r="H20" s="12">
        <f t="shared" si="1"/>
        <v>100</v>
      </c>
      <c r="I20" s="509">
        <v>265</v>
      </c>
      <c r="J20" s="509">
        <v>195</v>
      </c>
      <c r="K20" s="12">
        <f t="shared" si="2"/>
        <v>73.58490566037736</v>
      </c>
    </row>
    <row r="21" spans="1:11" ht="12.75" customHeight="1">
      <c r="A21" s="11">
        <v>13</v>
      </c>
      <c r="B21" s="181" t="s">
        <v>436</v>
      </c>
      <c r="C21" s="503">
        <v>115</v>
      </c>
      <c r="D21" s="503">
        <v>106</v>
      </c>
      <c r="E21" s="498">
        <f t="shared" si="0"/>
        <v>92.17391304347827</v>
      </c>
      <c r="F21" s="503">
        <v>115</v>
      </c>
      <c r="G21" s="503">
        <v>115</v>
      </c>
      <c r="H21" s="12">
        <f t="shared" si="1"/>
        <v>100</v>
      </c>
      <c r="I21" s="503">
        <v>163</v>
      </c>
      <c r="J21" s="503">
        <v>163</v>
      </c>
      <c r="K21" s="12">
        <f t="shared" si="2"/>
        <v>100</v>
      </c>
    </row>
    <row r="22" spans="1:11" ht="12.75">
      <c r="A22" s="11">
        <v>14</v>
      </c>
      <c r="B22" s="181" t="s">
        <v>437</v>
      </c>
      <c r="C22" s="503">
        <v>66</v>
      </c>
      <c r="D22" s="503">
        <v>62</v>
      </c>
      <c r="E22" s="498">
        <f t="shared" si="0"/>
        <v>93.93939393939394</v>
      </c>
      <c r="F22" s="503">
        <v>66</v>
      </c>
      <c r="G22" s="503">
        <v>65</v>
      </c>
      <c r="H22" s="12">
        <f t="shared" si="1"/>
        <v>98.48484848484848</v>
      </c>
      <c r="I22" s="503">
        <v>121</v>
      </c>
      <c r="J22" s="503">
        <v>102</v>
      </c>
      <c r="K22" s="12">
        <f t="shared" si="2"/>
        <v>84.29752066115702</v>
      </c>
    </row>
    <row r="23" spans="1:11" ht="12.75">
      <c r="A23" s="788" t="s">
        <v>54</v>
      </c>
      <c r="B23" s="788"/>
      <c r="C23" s="175">
        <f>SUM(C17:C22)</f>
        <v>1040</v>
      </c>
      <c r="D23" s="175">
        <f>SUM(D17:D22)</f>
        <v>1007</v>
      </c>
      <c r="E23" s="176">
        <f>+D23/C23*100</f>
        <v>96.82692307692308</v>
      </c>
      <c r="F23" s="175">
        <f>SUM(F17:F22)</f>
        <v>1040</v>
      </c>
      <c r="G23" s="175">
        <f>SUM(G17:G22)</f>
        <v>1007</v>
      </c>
      <c r="H23" s="176">
        <f>+G23/F23*100</f>
        <v>96.82692307692308</v>
      </c>
      <c r="I23" s="175">
        <f>SUM(I17:I22)</f>
        <v>1429</v>
      </c>
      <c r="J23" s="175">
        <f>SUM(J17:J22)</f>
        <v>1289</v>
      </c>
      <c r="K23" s="176">
        <f>+J23/I23*100</f>
        <v>90.20293911826452</v>
      </c>
    </row>
    <row r="24" spans="1:11" ht="12.75">
      <c r="A24" s="11">
        <v>15</v>
      </c>
      <c r="B24" s="177" t="s">
        <v>438</v>
      </c>
      <c r="C24" s="1">
        <v>152</v>
      </c>
      <c r="D24" s="1">
        <v>152</v>
      </c>
      <c r="E24" s="12">
        <f aca="true" t="shared" si="3" ref="E24:E48">+D24/C24*100</f>
        <v>100</v>
      </c>
      <c r="F24" s="32">
        <v>152</v>
      </c>
      <c r="G24" s="32">
        <v>152</v>
      </c>
      <c r="H24" s="12">
        <f aca="true" t="shared" si="4" ref="H24:H48">+G24/F24*100</f>
        <v>100</v>
      </c>
      <c r="I24" s="32">
        <v>251</v>
      </c>
      <c r="J24" s="32">
        <v>80</v>
      </c>
      <c r="K24" s="12">
        <f aca="true" t="shared" si="5" ref="K24:K48">+J24/I24*100</f>
        <v>31.872509960159363</v>
      </c>
    </row>
    <row r="25" spans="1:11" ht="12.75">
      <c r="A25" s="11">
        <v>16</v>
      </c>
      <c r="B25" s="177" t="s">
        <v>439</v>
      </c>
      <c r="C25" s="1">
        <v>118</v>
      </c>
      <c r="D25" s="1">
        <v>117</v>
      </c>
      <c r="E25" s="12">
        <f t="shared" si="3"/>
        <v>99.15254237288136</v>
      </c>
      <c r="F25" s="1">
        <v>118</v>
      </c>
      <c r="G25" s="1">
        <v>117</v>
      </c>
      <c r="H25" s="12">
        <f t="shared" si="4"/>
        <v>99.15254237288136</v>
      </c>
      <c r="I25" s="1">
        <v>141</v>
      </c>
      <c r="J25" s="124">
        <v>134</v>
      </c>
      <c r="K25" s="12">
        <f t="shared" si="5"/>
        <v>95.0354609929078</v>
      </c>
    </row>
    <row r="26" spans="1:11" ht="12.75">
      <c r="A26" s="11">
        <v>17</v>
      </c>
      <c r="B26" s="177" t="s">
        <v>440</v>
      </c>
      <c r="C26" s="1">
        <v>447</v>
      </c>
      <c r="D26" s="124">
        <v>446</v>
      </c>
      <c r="E26" s="12">
        <f t="shared" si="3"/>
        <v>99.77628635346755</v>
      </c>
      <c r="F26" s="124">
        <v>425</v>
      </c>
      <c r="G26" s="1">
        <v>420</v>
      </c>
      <c r="H26" s="12">
        <f t="shared" si="4"/>
        <v>98.82352941176471</v>
      </c>
      <c r="I26" s="1">
        <v>472</v>
      </c>
      <c r="J26" s="1">
        <v>465</v>
      </c>
      <c r="K26" s="12">
        <f t="shared" si="5"/>
        <v>98.51694915254238</v>
      </c>
    </row>
    <row r="27" spans="1:11" ht="12.75">
      <c r="A27" s="11">
        <v>18</v>
      </c>
      <c r="B27" s="177" t="s">
        <v>305</v>
      </c>
      <c r="C27" s="1">
        <v>214</v>
      </c>
      <c r="D27" s="1">
        <v>214</v>
      </c>
      <c r="E27" s="12">
        <f t="shared" si="3"/>
        <v>100</v>
      </c>
      <c r="F27" s="1">
        <v>215</v>
      </c>
      <c r="G27" s="1">
        <v>215</v>
      </c>
      <c r="H27" s="12">
        <f t="shared" si="4"/>
        <v>100</v>
      </c>
      <c r="I27" s="1">
        <v>275</v>
      </c>
      <c r="J27" s="1">
        <v>275</v>
      </c>
      <c r="K27" s="12">
        <f t="shared" si="5"/>
        <v>100</v>
      </c>
    </row>
    <row r="28" spans="1:11" ht="12.75">
      <c r="A28" s="11">
        <v>19</v>
      </c>
      <c r="B28" s="181" t="s">
        <v>441</v>
      </c>
      <c r="C28" s="124">
        <v>263</v>
      </c>
      <c r="D28" s="124">
        <v>259</v>
      </c>
      <c r="E28" s="12">
        <f t="shared" si="3"/>
        <v>98.47908745247148</v>
      </c>
      <c r="F28" s="124">
        <v>263</v>
      </c>
      <c r="G28" s="124">
        <v>261</v>
      </c>
      <c r="H28" s="12">
        <f t="shared" si="4"/>
        <v>99.23954372623575</v>
      </c>
      <c r="I28" s="1">
        <v>298</v>
      </c>
      <c r="J28" s="1">
        <v>295</v>
      </c>
      <c r="K28" s="12">
        <f t="shared" si="5"/>
        <v>98.99328859060402</v>
      </c>
    </row>
    <row r="29" spans="1:11" ht="12.75">
      <c r="A29" s="11">
        <v>20</v>
      </c>
      <c r="B29" s="181" t="s">
        <v>442</v>
      </c>
      <c r="C29" s="1">
        <v>105</v>
      </c>
      <c r="D29" s="1">
        <v>102</v>
      </c>
      <c r="E29" s="12">
        <f t="shared" si="3"/>
        <v>97.14285714285714</v>
      </c>
      <c r="F29" s="1">
        <v>105</v>
      </c>
      <c r="G29" s="1">
        <v>103</v>
      </c>
      <c r="H29" s="12">
        <f t="shared" si="4"/>
        <v>98.09523809523809</v>
      </c>
      <c r="I29" s="1">
        <v>92</v>
      </c>
      <c r="J29" s="1">
        <v>92</v>
      </c>
      <c r="K29" s="12">
        <f t="shared" si="5"/>
        <v>100</v>
      </c>
    </row>
    <row r="30" spans="1:11" ht="12.75">
      <c r="A30" s="11">
        <v>21</v>
      </c>
      <c r="B30" s="181" t="s">
        <v>283</v>
      </c>
      <c r="C30" s="1">
        <v>1164</v>
      </c>
      <c r="D30" s="1">
        <v>1131</v>
      </c>
      <c r="E30" s="12">
        <f t="shared" si="3"/>
        <v>97.16494845360825</v>
      </c>
      <c r="F30" s="1">
        <v>1139</v>
      </c>
      <c r="G30" s="1">
        <v>1109</v>
      </c>
      <c r="H30" s="12">
        <f t="shared" si="4"/>
        <v>97.36611062335382</v>
      </c>
      <c r="I30" s="1">
        <v>1040</v>
      </c>
      <c r="J30" s="1">
        <v>1023</v>
      </c>
      <c r="K30" s="12">
        <f t="shared" si="5"/>
        <v>98.36538461538461</v>
      </c>
    </row>
    <row r="31" spans="1:11" ht="12.75">
      <c r="A31" s="11">
        <v>22</v>
      </c>
      <c r="B31" s="181" t="s">
        <v>443</v>
      </c>
      <c r="C31" s="1">
        <v>60</v>
      </c>
      <c r="D31" s="1">
        <v>60</v>
      </c>
      <c r="E31" s="12">
        <f t="shared" si="3"/>
        <v>100</v>
      </c>
      <c r="F31" s="1">
        <v>57</v>
      </c>
      <c r="G31" s="1">
        <v>57</v>
      </c>
      <c r="H31" s="12">
        <f t="shared" si="4"/>
        <v>100</v>
      </c>
      <c r="I31" s="1">
        <v>79</v>
      </c>
      <c r="J31" s="1">
        <v>79</v>
      </c>
      <c r="K31" s="12">
        <f t="shared" si="5"/>
        <v>100</v>
      </c>
    </row>
    <row r="32" spans="1:11" ht="12.75">
      <c r="A32" s="788" t="s">
        <v>55</v>
      </c>
      <c r="B32" s="789"/>
      <c r="C32" s="175">
        <f>SUM(C24:C31)</f>
        <v>2523</v>
      </c>
      <c r="D32" s="175">
        <f>SUM(D24:D31)</f>
        <v>2481</v>
      </c>
      <c r="E32" s="176">
        <f t="shared" si="3"/>
        <v>98.33531510107015</v>
      </c>
      <c r="F32" s="175">
        <f>SUM(F24:F31)</f>
        <v>2474</v>
      </c>
      <c r="G32" s="175">
        <f>SUM(G24:G31)</f>
        <v>2434</v>
      </c>
      <c r="H32" s="176">
        <f t="shared" si="4"/>
        <v>98.38318512530316</v>
      </c>
      <c r="I32" s="175">
        <f>SUM(I24:I31)</f>
        <v>2648</v>
      </c>
      <c r="J32" s="175">
        <f>SUM(J24:J31)</f>
        <v>2443</v>
      </c>
      <c r="K32" s="176">
        <f t="shared" si="5"/>
        <v>92.2583081570997</v>
      </c>
    </row>
    <row r="33" spans="1:11" ht="12.75">
      <c r="A33" s="11">
        <v>23</v>
      </c>
      <c r="B33" s="72" t="s">
        <v>278</v>
      </c>
      <c r="C33" s="1">
        <v>647</v>
      </c>
      <c r="D33" s="1">
        <v>636</v>
      </c>
      <c r="E33" s="12">
        <f t="shared" si="3"/>
        <v>98.2998454404946</v>
      </c>
      <c r="F33" s="8">
        <v>647</v>
      </c>
      <c r="G33" s="8">
        <v>631</v>
      </c>
      <c r="H33" s="12">
        <f t="shared" si="4"/>
        <v>97.52704791344668</v>
      </c>
      <c r="I33" s="8">
        <v>647</v>
      </c>
      <c r="J33" s="8">
        <v>564</v>
      </c>
      <c r="K33" s="12">
        <f t="shared" si="5"/>
        <v>87.17156105100463</v>
      </c>
    </row>
    <row r="34" spans="1:11" ht="12.75">
      <c r="A34" s="11">
        <v>24</v>
      </c>
      <c r="B34" s="72" t="s">
        <v>444</v>
      </c>
      <c r="C34" s="1">
        <v>222</v>
      </c>
      <c r="D34" s="1">
        <v>194</v>
      </c>
      <c r="E34" s="12">
        <f t="shared" si="3"/>
        <v>87.38738738738738</v>
      </c>
      <c r="F34" s="8">
        <v>222</v>
      </c>
      <c r="G34" s="8">
        <v>182</v>
      </c>
      <c r="H34" s="12">
        <f t="shared" si="4"/>
        <v>81.98198198198197</v>
      </c>
      <c r="I34" s="8">
        <v>255</v>
      </c>
      <c r="J34" s="8">
        <v>255</v>
      </c>
      <c r="K34" s="12">
        <f t="shared" si="5"/>
        <v>100</v>
      </c>
    </row>
    <row r="35" spans="1:11" ht="12.75">
      <c r="A35" s="11">
        <v>25</v>
      </c>
      <c r="B35" s="72" t="s">
        <v>445</v>
      </c>
      <c r="C35" s="1">
        <v>305</v>
      </c>
      <c r="D35" s="1">
        <v>294</v>
      </c>
      <c r="E35" s="12">
        <f t="shared" si="3"/>
        <v>96.39344262295081</v>
      </c>
      <c r="F35" s="1">
        <v>305</v>
      </c>
      <c r="G35" s="1">
        <v>299</v>
      </c>
      <c r="H35" s="12">
        <f t="shared" si="4"/>
        <v>98.0327868852459</v>
      </c>
      <c r="I35" s="1">
        <v>418</v>
      </c>
      <c r="J35" s="1">
        <v>418</v>
      </c>
      <c r="K35" s="12">
        <f t="shared" si="5"/>
        <v>100</v>
      </c>
    </row>
    <row r="36" spans="1:11" ht="12.75">
      <c r="A36" s="11">
        <v>26</v>
      </c>
      <c r="B36" s="72" t="s">
        <v>446</v>
      </c>
      <c r="C36" s="1">
        <v>203</v>
      </c>
      <c r="D36" s="1">
        <v>188</v>
      </c>
      <c r="E36" s="12">
        <f t="shared" si="3"/>
        <v>92.61083743842364</v>
      </c>
      <c r="F36" s="1">
        <v>203</v>
      </c>
      <c r="G36" s="1">
        <v>188</v>
      </c>
      <c r="H36" s="12">
        <f t="shared" si="4"/>
        <v>92.61083743842364</v>
      </c>
      <c r="I36" s="1">
        <v>293</v>
      </c>
      <c r="J36" s="1">
        <v>290</v>
      </c>
      <c r="K36" s="12">
        <f t="shared" si="5"/>
        <v>98.97610921501706</v>
      </c>
    </row>
    <row r="37" spans="1:11" ht="12.75">
      <c r="A37" s="788" t="s">
        <v>56</v>
      </c>
      <c r="B37" s="788"/>
      <c r="C37" s="175">
        <f>SUM(C33:C36)</f>
        <v>1377</v>
      </c>
      <c r="D37" s="175">
        <f>SUM(D33:D36)</f>
        <v>1312</v>
      </c>
      <c r="E37" s="176">
        <f t="shared" si="3"/>
        <v>95.279593318809</v>
      </c>
      <c r="F37" s="175">
        <f>SUM(F33:F36)</f>
        <v>1377</v>
      </c>
      <c r="G37" s="175">
        <f>SUM(G33:G36)</f>
        <v>1300</v>
      </c>
      <c r="H37" s="176">
        <f t="shared" si="4"/>
        <v>94.40813362381991</v>
      </c>
      <c r="I37" s="175">
        <f>SUM(I33:I36)</f>
        <v>1613</v>
      </c>
      <c r="J37" s="175">
        <f>SUM(J33:J36)</f>
        <v>1527</v>
      </c>
      <c r="K37" s="176">
        <f t="shared" si="5"/>
        <v>94.66831990080595</v>
      </c>
    </row>
    <row r="38" spans="1:11" ht="12.75">
      <c r="A38" s="11">
        <v>27</v>
      </c>
      <c r="B38" s="177" t="s">
        <v>447</v>
      </c>
      <c r="C38" s="32">
        <v>107</v>
      </c>
      <c r="D38" s="32">
        <v>102</v>
      </c>
      <c r="E38" s="12">
        <f t="shared" si="3"/>
        <v>95.32710280373831</v>
      </c>
      <c r="F38" s="32">
        <v>105</v>
      </c>
      <c r="G38" s="32">
        <v>103</v>
      </c>
      <c r="H38" s="12">
        <f t="shared" si="4"/>
        <v>98.09523809523809</v>
      </c>
      <c r="I38" s="32">
        <v>137</v>
      </c>
      <c r="J38" s="32">
        <v>131</v>
      </c>
      <c r="K38" s="12">
        <f t="shared" si="5"/>
        <v>95.62043795620438</v>
      </c>
    </row>
    <row r="39" spans="1:11" ht="12.75" customHeight="1">
      <c r="A39" s="11">
        <v>28</v>
      </c>
      <c r="B39" s="177" t="s">
        <v>448</v>
      </c>
      <c r="C39" s="32">
        <v>445</v>
      </c>
      <c r="D39" s="32">
        <v>425</v>
      </c>
      <c r="E39" s="12">
        <f t="shared" si="3"/>
        <v>95.50561797752809</v>
      </c>
      <c r="F39" s="32">
        <v>473</v>
      </c>
      <c r="G39" s="32">
        <v>452</v>
      </c>
      <c r="H39" s="12">
        <f t="shared" si="4"/>
        <v>95.56025369978859</v>
      </c>
      <c r="I39" s="32">
        <v>596</v>
      </c>
      <c r="J39" s="32">
        <v>567</v>
      </c>
      <c r="K39" s="12">
        <f t="shared" si="5"/>
        <v>95.13422818791946</v>
      </c>
    </row>
    <row r="40" spans="1:11" ht="12.75" customHeight="1">
      <c r="A40" s="11">
        <v>29</v>
      </c>
      <c r="B40" s="177" t="s">
        <v>449</v>
      </c>
      <c r="C40" s="32">
        <v>122</v>
      </c>
      <c r="D40" s="32">
        <v>120</v>
      </c>
      <c r="E40" s="12">
        <f t="shared" si="3"/>
        <v>98.36065573770492</v>
      </c>
      <c r="F40" s="32">
        <v>124</v>
      </c>
      <c r="G40" s="32">
        <v>117</v>
      </c>
      <c r="H40" s="12">
        <f t="shared" si="4"/>
        <v>94.35483870967742</v>
      </c>
      <c r="I40" s="32">
        <v>140</v>
      </c>
      <c r="J40" s="32">
        <v>140</v>
      </c>
      <c r="K40" s="12">
        <f t="shared" si="5"/>
        <v>100</v>
      </c>
    </row>
    <row r="41" spans="1:11" ht="12.75">
      <c r="A41" s="11">
        <v>30</v>
      </c>
      <c r="B41" s="177" t="s">
        <v>450</v>
      </c>
      <c r="C41" s="32">
        <v>338</v>
      </c>
      <c r="D41" s="32">
        <v>334</v>
      </c>
      <c r="E41" s="12">
        <f t="shared" si="3"/>
        <v>98.81656804733728</v>
      </c>
      <c r="F41" s="32">
        <v>350</v>
      </c>
      <c r="G41" s="32">
        <v>345</v>
      </c>
      <c r="H41" s="12">
        <f t="shared" si="4"/>
        <v>98.57142857142858</v>
      </c>
      <c r="I41" s="32">
        <v>408</v>
      </c>
      <c r="J41" s="32">
        <v>407</v>
      </c>
      <c r="K41" s="12">
        <f t="shared" si="5"/>
        <v>99.75490196078431</v>
      </c>
    </row>
    <row r="42" spans="1:11" ht="12.75">
      <c r="A42" s="11">
        <v>31</v>
      </c>
      <c r="B42" s="177" t="s">
        <v>451</v>
      </c>
      <c r="C42" s="32">
        <v>165</v>
      </c>
      <c r="D42" s="32">
        <v>158</v>
      </c>
      <c r="E42" s="12">
        <f t="shared" si="3"/>
        <v>95.75757575757575</v>
      </c>
      <c r="F42" s="32">
        <v>164</v>
      </c>
      <c r="G42" s="32">
        <v>156</v>
      </c>
      <c r="H42" s="12">
        <f t="shared" si="4"/>
        <v>95.1219512195122</v>
      </c>
      <c r="I42" s="32">
        <v>176</v>
      </c>
      <c r="J42" s="32">
        <v>160</v>
      </c>
      <c r="K42" s="12">
        <f t="shared" si="5"/>
        <v>90.9090909090909</v>
      </c>
    </row>
    <row r="43" spans="1:11" ht="12.75">
      <c r="A43" s="11">
        <v>32</v>
      </c>
      <c r="B43" s="177" t="s">
        <v>279</v>
      </c>
      <c r="C43" s="32">
        <v>4034</v>
      </c>
      <c r="D43" s="32">
        <v>3811</v>
      </c>
      <c r="E43" s="12">
        <f t="shared" si="3"/>
        <v>94.4719881011403</v>
      </c>
      <c r="F43" s="32">
        <v>4034</v>
      </c>
      <c r="G43" s="32">
        <v>3835</v>
      </c>
      <c r="H43" s="12">
        <f t="shared" si="4"/>
        <v>95.06693108577095</v>
      </c>
      <c r="I43" s="32">
        <v>3461</v>
      </c>
      <c r="J43" s="32">
        <v>2934</v>
      </c>
      <c r="K43" s="12">
        <f t="shared" si="5"/>
        <v>84.7731869401907</v>
      </c>
    </row>
    <row r="44" spans="1:11" ht="12.75">
      <c r="A44" s="11">
        <v>33</v>
      </c>
      <c r="B44" s="177" t="s">
        <v>452</v>
      </c>
      <c r="C44" s="32">
        <v>132</v>
      </c>
      <c r="D44" s="32">
        <v>127</v>
      </c>
      <c r="E44" s="12">
        <f t="shared" si="3"/>
        <v>96.21212121212122</v>
      </c>
      <c r="F44" s="32">
        <v>141</v>
      </c>
      <c r="G44" s="32">
        <v>134</v>
      </c>
      <c r="H44" s="12">
        <f t="shared" si="4"/>
        <v>95.0354609929078</v>
      </c>
      <c r="I44" s="32">
        <v>167</v>
      </c>
      <c r="J44" s="32">
        <v>153</v>
      </c>
      <c r="K44" s="12">
        <f t="shared" si="5"/>
        <v>91.61676646706587</v>
      </c>
    </row>
    <row r="45" spans="1:11" ht="12.75">
      <c r="A45" s="11">
        <v>35</v>
      </c>
      <c r="B45" s="177" t="s">
        <v>453</v>
      </c>
      <c r="C45" s="32">
        <v>261</v>
      </c>
      <c r="D45" s="32">
        <v>257</v>
      </c>
      <c r="E45" s="12">
        <f t="shared" si="3"/>
        <v>98.46743295019157</v>
      </c>
      <c r="F45" s="32">
        <v>238</v>
      </c>
      <c r="G45" s="32">
        <v>237</v>
      </c>
      <c r="H45" s="12">
        <f t="shared" si="4"/>
        <v>99.57983193277312</v>
      </c>
      <c r="I45" s="32">
        <v>353</v>
      </c>
      <c r="J45" s="32">
        <v>293</v>
      </c>
      <c r="K45" s="12">
        <f t="shared" si="5"/>
        <v>83.0028328611898</v>
      </c>
    </row>
    <row r="46" spans="1:11" ht="12.75">
      <c r="A46" s="11">
        <v>36</v>
      </c>
      <c r="B46" s="177" t="s">
        <v>284</v>
      </c>
      <c r="C46" s="32">
        <v>120</v>
      </c>
      <c r="D46" s="32">
        <v>117</v>
      </c>
      <c r="E46" s="12">
        <f t="shared" si="3"/>
        <v>97.5</v>
      </c>
      <c r="F46" s="32">
        <v>120</v>
      </c>
      <c r="G46" s="32">
        <v>116</v>
      </c>
      <c r="H46" s="12">
        <f t="shared" si="4"/>
        <v>96.66666666666667</v>
      </c>
      <c r="I46" s="32">
        <v>162</v>
      </c>
      <c r="J46" s="32">
        <v>63</v>
      </c>
      <c r="K46" s="12">
        <f t="shared" si="5"/>
        <v>38.88888888888889</v>
      </c>
    </row>
    <row r="47" spans="1:11" ht="12.75">
      <c r="A47" s="11">
        <v>37</v>
      </c>
      <c r="B47" s="181" t="s">
        <v>454</v>
      </c>
      <c r="C47" s="32">
        <v>370</v>
      </c>
      <c r="D47" s="32">
        <v>352</v>
      </c>
      <c r="E47" s="12">
        <f t="shared" si="3"/>
        <v>95.13513513513514</v>
      </c>
      <c r="F47" s="32">
        <v>370</v>
      </c>
      <c r="G47" s="32">
        <v>363</v>
      </c>
      <c r="H47" s="12">
        <f t="shared" si="4"/>
        <v>98.1081081081081</v>
      </c>
      <c r="I47" s="32">
        <v>731</v>
      </c>
      <c r="J47" s="32">
        <v>447</v>
      </c>
      <c r="K47" s="12">
        <f t="shared" si="5"/>
        <v>61.14911080711354</v>
      </c>
    </row>
    <row r="48" spans="1:11" ht="12.75">
      <c r="A48" s="11">
        <v>38</v>
      </c>
      <c r="B48" s="181" t="s">
        <v>455</v>
      </c>
      <c r="C48" s="32">
        <v>254</v>
      </c>
      <c r="D48" s="32">
        <v>251</v>
      </c>
      <c r="E48" s="12">
        <f t="shared" si="3"/>
        <v>98.81889763779527</v>
      </c>
      <c r="F48" s="32">
        <v>272</v>
      </c>
      <c r="G48" s="32">
        <v>261</v>
      </c>
      <c r="H48" s="12">
        <f t="shared" si="4"/>
        <v>95.95588235294117</v>
      </c>
      <c r="I48" s="32">
        <v>412</v>
      </c>
      <c r="J48" s="32">
        <v>385</v>
      </c>
      <c r="K48" s="12">
        <f t="shared" si="5"/>
        <v>93.44660194174757</v>
      </c>
    </row>
    <row r="49" spans="1:11" ht="12.75">
      <c r="A49" s="788" t="s">
        <v>57</v>
      </c>
      <c r="B49" s="789"/>
      <c r="C49" s="175">
        <f>SUM(C38:C48)</f>
        <v>6348</v>
      </c>
      <c r="D49" s="175">
        <f>SUM(D38:D48)</f>
        <v>6054</v>
      </c>
      <c r="E49" s="176">
        <f>+D49/C49*100</f>
        <v>95.36862003780719</v>
      </c>
      <c r="F49" s="175">
        <f>SUM(F38:F48)</f>
        <v>6391</v>
      </c>
      <c r="G49" s="175">
        <f>SUM(G38:G48)</f>
        <v>6119</v>
      </c>
      <c r="H49" s="176">
        <f>+G49/F49*100</f>
        <v>95.74401502112345</v>
      </c>
      <c r="I49" s="175">
        <f>SUM(I38:I48)</f>
        <v>6743</v>
      </c>
      <c r="J49" s="175">
        <f>SUM(J38:J48)</f>
        <v>5680</v>
      </c>
      <c r="K49" s="176">
        <f>+J49/I49*100</f>
        <v>84.23550348509565</v>
      </c>
    </row>
    <row r="50" spans="1:11" ht="12.75">
      <c r="A50" s="11">
        <v>39</v>
      </c>
      <c r="B50" s="157" t="s">
        <v>456</v>
      </c>
      <c r="C50" s="1">
        <v>446</v>
      </c>
      <c r="D50" s="1">
        <v>446</v>
      </c>
      <c r="E50" s="12">
        <f aca="true" t="shared" si="6" ref="E50:E56">+D50/C50*100</f>
        <v>100</v>
      </c>
      <c r="F50" s="32">
        <v>446</v>
      </c>
      <c r="G50" s="32">
        <v>425</v>
      </c>
      <c r="H50" s="12">
        <f aca="true" t="shared" si="7" ref="H50:H56">+G50/F50*100</f>
        <v>95.2914798206278</v>
      </c>
      <c r="I50" s="32">
        <v>273</v>
      </c>
      <c r="J50" s="32">
        <v>267</v>
      </c>
      <c r="K50" s="12">
        <f aca="true" t="shared" si="8" ref="K50:K56">+J50/I50*100</f>
        <v>97.8021978021978</v>
      </c>
    </row>
    <row r="51" spans="1:11" ht="12.75">
      <c r="A51" s="11">
        <v>40</v>
      </c>
      <c r="B51" s="181" t="s">
        <v>459</v>
      </c>
      <c r="C51" s="1">
        <v>549</v>
      </c>
      <c r="D51" s="1">
        <v>530</v>
      </c>
      <c r="E51" s="12">
        <f t="shared" si="6"/>
        <v>96.53916211293262</v>
      </c>
      <c r="F51" s="32">
        <v>549</v>
      </c>
      <c r="G51" s="32">
        <v>532</v>
      </c>
      <c r="H51" s="12">
        <f t="shared" si="7"/>
        <v>96.90346083788707</v>
      </c>
      <c r="I51" s="32">
        <v>622</v>
      </c>
      <c r="J51" s="32">
        <v>591</v>
      </c>
      <c r="K51" s="12">
        <f t="shared" si="8"/>
        <v>95.01607717041801</v>
      </c>
    </row>
    <row r="52" spans="1:11" ht="12.75">
      <c r="A52" s="11">
        <v>41</v>
      </c>
      <c r="B52" s="72" t="s">
        <v>458</v>
      </c>
      <c r="C52" s="1">
        <v>287</v>
      </c>
      <c r="D52" s="1">
        <v>286</v>
      </c>
      <c r="E52" s="12">
        <f t="shared" si="6"/>
        <v>99.65156794425087</v>
      </c>
      <c r="F52" s="32">
        <v>287</v>
      </c>
      <c r="G52" s="32">
        <v>287</v>
      </c>
      <c r="H52" s="12">
        <f t="shared" si="7"/>
        <v>100</v>
      </c>
      <c r="I52" s="32">
        <v>315</v>
      </c>
      <c r="J52" s="32">
        <v>305</v>
      </c>
      <c r="K52" s="12">
        <f t="shared" si="8"/>
        <v>96.82539682539682</v>
      </c>
    </row>
    <row r="53" spans="1:11" ht="12.75">
      <c r="A53" s="11">
        <v>42</v>
      </c>
      <c r="B53" s="72" t="s">
        <v>457</v>
      </c>
      <c r="C53" s="32">
        <v>78</v>
      </c>
      <c r="D53" s="32">
        <v>53</v>
      </c>
      <c r="E53" s="12">
        <f t="shared" si="6"/>
        <v>67.94871794871796</v>
      </c>
      <c r="F53" s="32">
        <v>78</v>
      </c>
      <c r="G53" s="32">
        <v>55</v>
      </c>
      <c r="H53" s="12">
        <f t="shared" si="7"/>
        <v>70.51282051282051</v>
      </c>
      <c r="I53" s="32">
        <v>78</v>
      </c>
      <c r="J53" s="32">
        <v>77</v>
      </c>
      <c r="K53" s="12">
        <f t="shared" si="8"/>
        <v>98.71794871794873</v>
      </c>
    </row>
    <row r="54" spans="1:11" ht="12.75">
      <c r="A54" s="11">
        <v>43</v>
      </c>
      <c r="B54" s="181" t="s">
        <v>460</v>
      </c>
      <c r="C54" s="1">
        <v>660</v>
      </c>
      <c r="D54" s="1">
        <v>650</v>
      </c>
      <c r="E54" s="12">
        <f t="shared" si="6"/>
        <v>98.48484848484848</v>
      </c>
      <c r="F54" s="32">
        <v>660</v>
      </c>
      <c r="G54" s="32">
        <v>655</v>
      </c>
      <c r="H54" s="12">
        <f t="shared" si="7"/>
        <v>99.24242424242425</v>
      </c>
      <c r="I54" s="32">
        <v>909</v>
      </c>
      <c r="J54" s="32">
        <v>909</v>
      </c>
      <c r="K54" s="12">
        <f t="shared" si="8"/>
        <v>100</v>
      </c>
    </row>
    <row r="55" spans="1:11" ht="12.75" customHeight="1">
      <c r="A55" s="11">
        <v>44</v>
      </c>
      <c r="B55" s="72" t="s">
        <v>306</v>
      </c>
      <c r="C55" s="1">
        <v>480</v>
      </c>
      <c r="D55" s="1">
        <v>468</v>
      </c>
      <c r="E55" s="12">
        <f t="shared" si="6"/>
        <v>97.5</v>
      </c>
      <c r="F55" s="32">
        <v>480</v>
      </c>
      <c r="G55" s="32">
        <v>454</v>
      </c>
      <c r="H55" s="12">
        <f t="shared" si="7"/>
        <v>94.58333333333333</v>
      </c>
      <c r="I55" s="32">
        <v>455</v>
      </c>
      <c r="J55" s="32">
        <v>428</v>
      </c>
      <c r="K55" s="12">
        <f t="shared" si="8"/>
        <v>94.06593406593406</v>
      </c>
    </row>
    <row r="56" spans="1:11" ht="12.75" customHeight="1">
      <c r="A56" s="11">
        <v>45</v>
      </c>
      <c r="B56" s="72" t="s">
        <v>282</v>
      </c>
      <c r="C56" s="1">
        <v>173</v>
      </c>
      <c r="D56" s="1">
        <v>170</v>
      </c>
      <c r="E56" s="12">
        <f t="shared" si="6"/>
        <v>98.26589595375722</v>
      </c>
      <c r="F56" s="32">
        <v>173</v>
      </c>
      <c r="G56" s="32">
        <v>170</v>
      </c>
      <c r="H56" s="12">
        <f t="shared" si="7"/>
        <v>98.26589595375722</v>
      </c>
      <c r="I56" s="32">
        <v>186</v>
      </c>
      <c r="J56" s="32">
        <v>184</v>
      </c>
      <c r="K56" s="12">
        <f t="shared" si="8"/>
        <v>98.9247311827957</v>
      </c>
    </row>
    <row r="57" spans="1:11" ht="12.75">
      <c r="A57" s="788" t="s">
        <v>461</v>
      </c>
      <c r="B57" s="789"/>
      <c r="C57" s="175">
        <f>SUM(C50:C56)</f>
        <v>2673</v>
      </c>
      <c r="D57" s="175">
        <f>SUM(D50:D56)</f>
        <v>2603</v>
      </c>
      <c r="E57" s="176">
        <f>+D57/C57*100</f>
        <v>97.38121960344182</v>
      </c>
      <c r="F57" s="175">
        <f>SUM(F50:F56)</f>
        <v>2673</v>
      </c>
      <c r="G57" s="175">
        <f>SUM(G50:G56)</f>
        <v>2578</v>
      </c>
      <c r="H57" s="176">
        <f>+G57/F57*100</f>
        <v>96.44594089038534</v>
      </c>
      <c r="I57" s="175">
        <f>SUM(I50:I56)</f>
        <v>2838</v>
      </c>
      <c r="J57" s="175">
        <f>SUM(J50:J56)</f>
        <v>2761</v>
      </c>
      <c r="K57" s="176">
        <f>+J57/I57*100</f>
        <v>97.28682170542635</v>
      </c>
    </row>
    <row r="58" spans="1:11" ht="12.75">
      <c r="A58" s="794" t="s">
        <v>423</v>
      </c>
      <c r="B58" s="794"/>
      <c r="C58" s="253">
        <f>SUM(C57,C49,C37,C32,C23,C16,C10)</f>
        <v>17073</v>
      </c>
      <c r="D58" s="253">
        <f>SUM(D57,D49,D37,D32,D23,D16,D10)</f>
        <v>16439</v>
      </c>
      <c r="E58" s="260">
        <f>+D58/C58*100</f>
        <v>96.28653429391437</v>
      </c>
      <c r="F58" s="253">
        <f>SUM(F57,F49,F37,F32,F23,F16,F10)</f>
        <v>17067</v>
      </c>
      <c r="G58" s="253">
        <f>SUM(G57,G49,G37,G32,G23,G16,G10)</f>
        <v>16425</v>
      </c>
      <c r="H58" s="260">
        <f>+G58/F58*100</f>
        <v>96.23835471963437</v>
      </c>
      <c r="I58" s="253">
        <f>SUM(I57,I49,I37,I32,I23,I16,I10)</f>
        <v>18998</v>
      </c>
      <c r="J58" s="253">
        <f>SUM(J57,J49,J37,J32,J23,J16,J10)</f>
        <v>17099</v>
      </c>
      <c r="K58" s="260">
        <f>+J58/I58*100</f>
        <v>90.00421096957575</v>
      </c>
    </row>
    <row r="60" ht="12.75">
      <c r="H60" s="15"/>
    </row>
  </sheetData>
  <sheetProtection/>
  <mergeCells count="14">
    <mergeCell ref="A58:B58"/>
    <mergeCell ref="A16:B16"/>
    <mergeCell ref="A23:B23"/>
    <mergeCell ref="A32:B32"/>
    <mergeCell ref="A37:B37"/>
    <mergeCell ref="A49:B49"/>
    <mergeCell ref="A57:B57"/>
    <mergeCell ref="A2:K3"/>
    <mergeCell ref="I5:K5"/>
    <mergeCell ref="A10:B10"/>
    <mergeCell ref="A5:A6"/>
    <mergeCell ref="B5:B6"/>
    <mergeCell ref="C5:E5"/>
    <mergeCell ref="F5:H5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550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6.57421875" style="0" customWidth="1"/>
    <col min="2" max="2" width="14.7109375" style="0" bestFit="1" customWidth="1"/>
    <col min="3" max="3" width="11.28125" style="0" bestFit="1" customWidth="1"/>
    <col min="4" max="4" width="12.140625" style="0" bestFit="1" customWidth="1"/>
    <col min="5" max="5" width="14.57421875" style="0" customWidth="1"/>
  </cols>
  <sheetData>
    <row r="1" spans="1:5" ht="33" customHeight="1">
      <c r="A1" s="762" t="s">
        <v>796</v>
      </c>
      <c r="B1" s="762"/>
      <c r="C1" s="762"/>
      <c r="D1" s="762"/>
      <c r="E1" s="762"/>
    </row>
    <row r="2" spans="1:5" ht="12.75">
      <c r="A2" s="861" t="s">
        <v>209</v>
      </c>
      <c r="B2" s="861"/>
      <c r="C2" s="5"/>
      <c r="D2" s="5"/>
      <c r="E2" s="5"/>
    </row>
    <row r="3" spans="1:5" ht="12.75">
      <c r="A3" s="1" t="s">
        <v>59</v>
      </c>
      <c r="B3" s="6" t="s">
        <v>28</v>
      </c>
      <c r="C3" s="6" t="s">
        <v>80</v>
      </c>
      <c r="D3" s="6" t="s">
        <v>81</v>
      </c>
      <c r="E3" s="2" t="s">
        <v>82</v>
      </c>
    </row>
    <row r="4" spans="1:5" ht="12.75">
      <c r="A4" s="1">
        <v>1</v>
      </c>
      <c r="B4" s="310" t="s">
        <v>83</v>
      </c>
      <c r="C4" s="8">
        <v>18207</v>
      </c>
      <c r="D4" s="8">
        <v>17817</v>
      </c>
      <c r="E4" s="136">
        <f aca="true" t="shared" si="0" ref="E4:E28">+D4/C4*100</f>
        <v>97.8579667160982</v>
      </c>
    </row>
    <row r="5" spans="1:5" ht="12.75">
      <c r="A5" s="1">
        <v>2</v>
      </c>
      <c r="B5" s="310" t="s">
        <v>84</v>
      </c>
      <c r="C5" s="8">
        <v>2379</v>
      </c>
      <c r="D5" s="8">
        <v>2321</v>
      </c>
      <c r="E5" s="136">
        <f t="shared" si="0"/>
        <v>97.56200084068936</v>
      </c>
    </row>
    <row r="6" spans="1:5" ht="12.75">
      <c r="A6" s="1">
        <v>3</v>
      </c>
      <c r="B6" s="310" t="s">
        <v>85</v>
      </c>
      <c r="C6" s="29">
        <v>1283</v>
      </c>
      <c r="D6" s="29">
        <v>1255</v>
      </c>
      <c r="E6" s="136">
        <f t="shared" si="0"/>
        <v>97.81761496492595</v>
      </c>
    </row>
    <row r="7" spans="1:5" ht="12.75">
      <c r="A7" s="1">
        <v>4</v>
      </c>
      <c r="B7" s="8" t="s">
        <v>86</v>
      </c>
      <c r="C7" s="8">
        <v>1588</v>
      </c>
      <c r="D7" s="8">
        <v>1588</v>
      </c>
      <c r="E7" s="136">
        <f t="shared" si="0"/>
        <v>100</v>
      </c>
    </row>
    <row r="8" spans="1:5" ht="12.75">
      <c r="A8" s="1">
        <v>5</v>
      </c>
      <c r="B8" s="8" t="s">
        <v>87</v>
      </c>
      <c r="C8" s="8">
        <v>1298</v>
      </c>
      <c r="D8" s="8">
        <v>1290</v>
      </c>
      <c r="E8" s="136">
        <f t="shared" si="0"/>
        <v>99.38366718027734</v>
      </c>
    </row>
    <row r="9" spans="1:5" ht="12.75">
      <c r="A9" s="1">
        <v>6</v>
      </c>
      <c r="B9" s="8" t="s">
        <v>88</v>
      </c>
      <c r="C9" s="165">
        <v>2990</v>
      </c>
      <c r="D9" s="165">
        <v>2988</v>
      </c>
      <c r="E9" s="136">
        <f t="shared" si="0"/>
        <v>99.93311036789298</v>
      </c>
    </row>
    <row r="10" spans="1:5" ht="12.75">
      <c r="A10" s="1">
        <v>7</v>
      </c>
      <c r="B10" s="72" t="s">
        <v>89</v>
      </c>
      <c r="C10" s="165">
        <v>1564</v>
      </c>
      <c r="D10" s="165">
        <v>1413</v>
      </c>
      <c r="E10" s="313">
        <f t="shared" si="0"/>
        <v>90.34526854219949</v>
      </c>
    </row>
    <row r="11" spans="1:5" ht="12.75">
      <c r="A11" s="1">
        <v>8</v>
      </c>
      <c r="B11" s="8" t="s">
        <v>90</v>
      </c>
      <c r="C11" s="166">
        <v>812</v>
      </c>
      <c r="D11" s="166">
        <v>784</v>
      </c>
      <c r="E11" s="136">
        <f t="shared" si="0"/>
        <v>96.55172413793103</v>
      </c>
    </row>
    <row r="12" spans="1:5" ht="12.75">
      <c r="A12" s="1">
        <v>9</v>
      </c>
      <c r="B12" s="8" t="s">
        <v>91</v>
      </c>
      <c r="C12" s="162">
        <v>660</v>
      </c>
      <c r="D12" s="162">
        <v>660</v>
      </c>
      <c r="E12" s="136">
        <f t="shared" si="0"/>
        <v>100</v>
      </c>
    </row>
    <row r="13" spans="1:5" ht="12.75">
      <c r="A13" s="1">
        <v>10</v>
      </c>
      <c r="B13" s="8" t="s">
        <v>92</v>
      </c>
      <c r="C13" s="8">
        <v>2383</v>
      </c>
      <c r="D13" s="8">
        <v>2383</v>
      </c>
      <c r="E13" s="136">
        <f t="shared" si="0"/>
        <v>100</v>
      </c>
    </row>
    <row r="14" spans="1:5" ht="12.75">
      <c r="A14" s="1">
        <v>11</v>
      </c>
      <c r="B14" s="8" t="s">
        <v>93</v>
      </c>
      <c r="C14" s="8">
        <v>1602</v>
      </c>
      <c r="D14" s="8">
        <v>1536</v>
      </c>
      <c r="E14" s="136">
        <f t="shared" si="0"/>
        <v>95.88014981273409</v>
      </c>
    </row>
    <row r="15" spans="1:5" ht="12.75">
      <c r="A15" s="1">
        <v>12</v>
      </c>
      <c r="B15" s="8" t="s">
        <v>94</v>
      </c>
      <c r="C15" s="8">
        <v>3499</v>
      </c>
      <c r="D15" s="8">
        <v>3410</v>
      </c>
      <c r="E15" s="136">
        <f t="shared" si="0"/>
        <v>97.45641611889111</v>
      </c>
    </row>
    <row r="16" spans="1:5" ht="12.75">
      <c r="A16" s="1">
        <v>13</v>
      </c>
      <c r="B16" s="8" t="s">
        <v>62</v>
      </c>
      <c r="C16" s="8">
        <v>1681</v>
      </c>
      <c r="D16" s="8">
        <v>1642</v>
      </c>
      <c r="E16" s="136">
        <f t="shared" si="0"/>
        <v>97.67995240928019</v>
      </c>
    </row>
    <row r="17" spans="1:5" ht="12.75">
      <c r="A17" s="1">
        <v>14</v>
      </c>
      <c r="B17" s="8" t="s">
        <v>95</v>
      </c>
      <c r="C17" s="165">
        <v>3558</v>
      </c>
      <c r="D17" s="165">
        <v>3144</v>
      </c>
      <c r="E17" s="136">
        <f t="shared" si="0"/>
        <v>88.36424957841484</v>
      </c>
    </row>
    <row r="18" spans="1:5" ht="12.75">
      <c r="A18" s="1">
        <v>15</v>
      </c>
      <c r="B18" s="8" t="s">
        <v>48</v>
      </c>
      <c r="C18" s="155">
        <v>682</v>
      </c>
      <c r="D18" s="155">
        <v>641</v>
      </c>
      <c r="E18" s="136">
        <f t="shared" si="0"/>
        <v>93.98826979472142</v>
      </c>
    </row>
    <row r="19" spans="1:5" ht="12.75">
      <c r="A19" s="1">
        <v>16</v>
      </c>
      <c r="B19" s="8" t="s">
        <v>96</v>
      </c>
      <c r="C19" s="8">
        <v>616</v>
      </c>
      <c r="D19" s="8">
        <v>603</v>
      </c>
      <c r="E19" s="136">
        <f t="shared" si="0"/>
        <v>97.8896103896104</v>
      </c>
    </row>
    <row r="20" spans="1:5" ht="12.75">
      <c r="A20" s="1">
        <v>17</v>
      </c>
      <c r="B20" s="8" t="s">
        <v>97</v>
      </c>
      <c r="C20" s="8">
        <v>1657</v>
      </c>
      <c r="D20" s="165">
        <v>1639</v>
      </c>
      <c r="E20" s="136">
        <f t="shared" si="0"/>
        <v>98.91369945684973</v>
      </c>
    </row>
    <row r="21" spans="1:5" ht="12.75">
      <c r="A21" s="1">
        <v>18</v>
      </c>
      <c r="B21" s="8" t="s">
        <v>98</v>
      </c>
      <c r="C21" s="8">
        <v>1846</v>
      </c>
      <c r="D21" s="8">
        <v>1830</v>
      </c>
      <c r="E21" s="136">
        <f t="shared" si="0"/>
        <v>99.1332611050921</v>
      </c>
    </row>
    <row r="22" spans="1:5" ht="12.75">
      <c r="A22" s="1">
        <v>19</v>
      </c>
      <c r="B22" s="8" t="s">
        <v>52</v>
      </c>
      <c r="C22" s="8">
        <v>1686</v>
      </c>
      <c r="D22" s="8">
        <v>1660</v>
      </c>
      <c r="E22" s="136">
        <f t="shared" si="0"/>
        <v>98.45788849347569</v>
      </c>
    </row>
    <row r="23" spans="1:5" ht="12.75">
      <c r="A23" s="1">
        <v>20</v>
      </c>
      <c r="B23" s="8" t="s">
        <v>53</v>
      </c>
      <c r="C23" s="8">
        <v>1513</v>
      </c>
      <c r="D23" s="8">
        <v>1487</v>
      </c>
      <c r="E23" s="136">
        <f t="shared" si="0"/>
        <v>98.28155981493721</v>
      </c>
    </row>
    <row r="24" spans="1:5" ht="12.75">
      <c r="A24" s="1">
        <v>21</v>
      </c>
      <c r="B24" s="8" t="s">
        <v>54</v>
      </c>
      <c r="C24" s="8">
        <v>1191</v>
      </c>
      <c r="D24" s="8">
        <v>1189</v>
      </c>
      <c r="E24" s="136">
        <f t="shared" si="0"/>
        <v>99.8320738874895</v>
      </c>
    </row>
    <row r="25" spans="1:5" ht="12.75">
      <c r="A25" s="1">
        <v>22</v>
      </c>
      <c r="B25" s="8" t="s">
        <v>55</v>
      </c>
      <c r="C25" s="156">
        <v>2434</v>
      </c>
      <c r="D25" s="156">
        <v>2408</v>
      </c>
      <c r="E25" s="136">
        <f t="shared" si="0"/>
        <v>98.93179950698439</v>
      </c>
    </row>
    <row r="26" spans="1:5" ht="12.75">
      <c r="A26" s="1">
        <v>23</v>
      </c>
      <c r="B26" s="8" t="s">
        <v>56</v>
      </c>
      <c r="C26" s="8">
        <v>1022</v>
      </c>
      <c r="D26" s="8">
        <v>1022</v>
      </c>
      <c r="E26" s="136">
        <f t="shared" si="0"/>
        <v>100</v>
      </c>
    </row>
    <row r="27" spans="1:5" ht="12.75">
      <c r="A27" s="1">
        <v>24</v>
      </c>
      <c r="B27" s="8" t="s">
        <v>57</v>
      </c>
      <c r="C27" s="165">
        <v>6227</v>
      </c>
      <c r="D27" s="165">
        <v>6128</v>
      </c>
      <c r="E27" s="136">
        <f t="shared" si="0"/>
        <v>98.41014934960656</v>
      </c>
    </row>
    <row r="28" spans="1:5" ht="12.75">
      <c r="A28" s="1">
        <v>25</v>
      </c>
      <c r="B28" s="8" t="s">
        <v>58</v>
      </c>
      <c r="C28" s="8">
        <v>3462</v>
      </c>
      <c r="D28" s="8">
        <v>3419</v>
      </c>
      <c r="E28" s="136">
        <f t="shared" si="0"/>
        <v>98.7579433853264</v>
      </c>
    </row>
    <row r="29" spans="1:5" ht="12.75">
      <c r="A29" s="860" t="s">
        <v>1</v>
      </c>
      <c r="B29" s="860"/>
      <c r="C29" s="246">
        <f>SUM(C4:C21)</f>
        <v>48305</v>
      </c>
      <c r="D29" s="246">
        <f>SUM(D4:D21)</f>
        <v>46944</v>
      </c>
      <c r="E29" s="311">
        <f>+D29/C29*100</f>
        <v>97.18248628506366</v>
      </c>
    </row>
    <row r="30" spans="1:5" ht="12.75">
      <c r="A30" s="860" t="s">
        <v>2</v>
      </c>
      <c r="B30" s="860"/>
      <c r="C30" s="246">
        <f>SUM(C22:C28)</f>
        <v>17535</v>
      </c>
      <c r="D30" s="246">
        <f>SUM(D22:D28)</f>
        <v>17313</v>
      </c>
      <c r="E30" s="311">
        <f>+D30/C30*100</f>
        <v>98.73396065012831</v>
      </c>
    </row>
    <row r="31" spans="1:5" ht="12.75">
      <c r="A31" s="860" t="s">
        <v>0</v>
      </c>
      <c r="B31" s="860"/>
      <c r="C31" s="246">
        <f>SUM(C29:C30)</f>
        <v>65840</v>
      </c>
      <c r="D31" s="246">
        <f>SUM(D29:D30)</f>
        <v>64257</v>
      </c>
      <c r="E31" s="311">
        <f>+D31/C31*100</f>
        <v>97.5956865127582</v>
      </c>
    </row>
    <row r="32" spans="1:5" ht="12.75">
      <c r="A32" s="15"/>
      <c r="B32" s="15"/>
      <c r="C32" s="15"/>
      <c r="D32" s="15"/>
      <c r="E32" s="15"/>
    </row>
    <row r="33" spans="1:5" ht="12.75">
      <c r="A33" s="15"/>
      <c r="B33" s="15"/>
      <c r="C33" s="15"/>
      <c r="D33" s="15"/>
      <c r="E33" s="15"/>
    </row>
    <row r="34" spans="1:5" ht="12.75">
      <c r="A34" s="15"/>
      <c r="B34" s="15"/>
      <c r="C34" s="15"/>
      <c r="D34" s="15"/>
      <c r="E34" s="15"/>
    </row>
    <row r="35" spans="1:5" ht="12.75">
      <c r="A35" s="15"/>
      <c r="B35" s="15"/>
      <c r="C35" s="15"/>
      <c r="D35" s="15"/>
      <c r="E35" s="15"/>
    </row>
    <row r="36" spans="1:5" ht="12.75">
      <c r="A36" s="15"/>
      <c r="B36" s="15"/>
      <c r="C36" s="15"/>
      <c r="D36" s="15"/>
      <c r="E36" s="15"/>
    </row>
    <row r="37" spans="1:5" ht="12.75">
      <c r="A37" s="15"/>
      <c r="B37" s="15"/>
      <c r="C37" s="15"/>
      <c r="D37" s="15"/>
      <c r="E37" s="15"/>
    </row>
    <row r="38" spans="1:5" ht="12.75">
      <c r="A38" s="15"/>
      <c r="B38" s="15"/>
      <c r="C38" s="15"/>
      <c r="D38" s="15"/>
      <c r="E38" s="15"/>
    </row>
    <row r="39" spans="1:5" ht="12.75">
      <c r="A39" s="15"/>
      <c r="B39" s="15"/>
      <c r="C39" s="15"/>
      <c r="D39" s="15"/>
      <c r="E39" s="15"/>
    </row>
    <row r="40" spans="1:5" ht="12.75">
      <c r="A40" s="15"/>
      <c r="B40" s="15"/>
      <c r="C40" s="15"/>
      <c r="D40" s="15"/>
      <c r="E40" s="15"/>
    </row>
    <row r="41" spans="1:5" ht="12.75">
      <c r="A41" s="15"/>
      <c r="B41" s="15"/>
      <c r="C41" s="15"/>
      <c r="D41" s="15"/>
      <c r="E41" s="15"/>
    </row>
    <row r="42" spans="1:5" ht="12.75">
      <c r="A42" s="15"/>
      <c r="B42" s="15"/>
      <c r="C42" s="15"/>
      <c r="D42" s="15"/>
      <c r="E42" s="15"/>
    </row>
    <row r="43" spans="1:5" ht="12.75">
      <c r="A43" s="15"/>
      <c r="B43" s="15"/>
      <c r="C43" s="15"/>
      <c r="D43" s="15"/>
      <c r="E43" s="15"/>
    </row>
    <row r="44" spans="1:5" ht="12.75">
      <c r="A44" s="15"/>
      <c r="B44" s="15"/>
      <c r="C44" s="15"/>
      <c r="D44" s="15"/>
      <c r="E44" s="15"/>
    </row>
    <row r="45" spans="1:5" ht="12.75">
      <c r="A45" s="15"/>
      <c r="B45" s="15"/>
      <c r="C45" s="15"/>
      <c r="D45" s="15"/>
      <c r="E45" s="15"/>
    </row>
    <row r="46" spans="1:5" ht="12.75">
      <c r="A46" s="15"/>
      <c r="B46" s="15"/>
      <c r="C46" s="15"/>
      <c r="D46" s="15"/>
      <c r="E46" s="15"/>
    </row>
    <row r="47" spans="1:5" ht="12.75">
      <c r="A47" s="15"/>
      <c r="B47" s="15"/>
      <c r="C47" s="15"/>
      <c r="D47" s="15"/>
      <c r="E47" s="15"/>
    </row>
    <row r="48" spans="1:5" ht="12.75">
      <c r="A48" s="15"/>
      <c r="B48" s="15"/>
      <c r="C48" s="15"/>
      <c r="D48" s="15"/>
      <c r="E48" s="15"/>
    </row>
    <row r="49" spans="1:5" ht="12.75">
      <c r="A49" s="15"/>
      <c r="B49" s="15"/>
      <c r="C49" s="15"/>
      <c r="D49" s="15"/>
      <c r="E49" s="15"/>
    </row>
    <row r="50" spans="1:5" ht="12.75">
      <c r="A50" s="15"/>
      <c r="B50" s="15"/>
      <c r="C50" s="15"/>
      <c r="D50" s="15"/>
      <c r="E50" s="15"/>
    </row>
    <row r="51" spans="1:5" ht="12.75">
      <c r="A51" s="15"/>
      <c r="B51" s="15"/>
      <c r="C51" s="15"/>
      <c r="D51" s="15"/>
      <c r="E51" s="15"/>
    </row>
    <row r="52" spans="1:5" ht="12.75">
      <c r="A52" s="15"/>
      <c r="B52" s="15"/>
      <c r="C52" s="15"/>
      <c r="D52" s="15"/>
      <c r="E52" s="15"/>
    </row>
    <row r="53" spans="1:5" ht="12.75">
      <c r="A53" s="15"/>
      <c r="B53" s="15"/>
      <c r="C53" s="15"/>
      <c r="D53" s="15"/>
      <c r="E53" s="15"/>
    </row>
    <row r="54" spans="1:5" ht="12.75">
      <c r="A54" s="15"/>
      <c r="B54" s="15"/>
      <c r="C54" s="15"/>
      <c r="D54" s="15"/>
      <c r="E54" s="15"/>
    </row>
    <row r="55" spans="1:5" ht="12.75">
      <c r="A55" s="15"/>
      <c r="B55" s="15"/>
      <c r="C55" s="15"/>
      <c r="D55" s="15"/>
      <c r="E55" s="15"/>
    </row>
    <row r="56" spans="1:5" ht="12.75">
      <c r="A56" s="15"/>
      <c r="B56" s="15"/>
      <c r="C56" s="15"/>
      <c r="D56" s="15"/>
      <c r="E56" s="15"/>
    </row>
    <row r="57" spans="1:5" ht="12.75">
      <c r="A57" s="15"/>
      <c r="B57" s="15"/>
      <c r="C57" s="15"/>
      <c r="D57" s="15"/>
      <c r="E57" s="15"/>
    </row>
    <row r="58" spans="1:5" ht="12.75">
      <c r="A58" s="15"/>
      <c r="B58" s="15"/>
      <c r="C58" s="15"/>
      <c r="D58" s="15"/>
      <c r="E58" s="15"/>
    </row>
    <row r="59" spans="1:5" ht="12.75">
      <c r="A59" s="15"/>
      <c r="B59" s="15"/>
      <c r="C59" s="15"/>
      <c r="D59" s="15"/>
      <c r="E59" s="15"/>
    </row>
    <row r="60" spans="1:5" ht="12.75">
      <c r="A60" s="15"/>
      <c r="B60" s="15"/>
      <c r="C60" s="15"/>
      <c r="D60" s="15"/>
      <c r="E60" s="15"/>
    </row>
    <row r="61" spans="1:5" ht="12.75">
      <c r="A61" s="15"/>
      <c r="B61" s="15"/>
      <c r="C61" s="15"/>
      <c r="D61" s="15"/>
      <c r="E61" s="15"/>
    </row>
    <row r="62" spans="1:5" ht="12.75">
      <c r="A62" s="15"/>
      <c r="B62" s="15"/>
      <c r="C62" s="15"/>
      <c r="D62" s="15"/>
      <c r="E62" s="15"/>
    </row>
    <row r="63" spans="1:5" ht="12.75">
      <c r="A63" s="15"/>
      <c r="B63" s="15"/>
      <c r="C63" s="15"/>
      <c r="D63" s="15"/>
      <c r="E63" s="15"/>
    </row>
    <row r="64" spans="1:5" ht="12.75">
      <c r="A64" s="15"/>
      <c r="B64" s="15"/>
      <c r="C64" s="15"/>
      <c r="D64" s="15"/>
      <c r="E64" s="15"/>
    </row>
    <row r="65" spans="1:5" ht="12.75">
      <c r="A65" s="15"/>
      <c r="B65" s="15"/>
      <c r="C65" s="15"/>
      <c r="D65" s="15"/>
      <c r="E65" s="15"/>
    </row>
    <row r="66" spans="1:5" ht="12.75">
      <c r="A66" s="15"/>
      <c r="B66" s="15"/>
      <c r="C66" s="15"/>
      <c r="D66" s="15"/>
      <c r="E66" s="15"/>
    </row>
    <row r="67" spans="1:5" ht="12.75">
      <c r="A67" s="15"/>
      <c r="B67" s="15"/>
      <c r="C67" s="15"/>
      <c r="D67" s="15"/>
      <c r="E67" s="15"/>
    </row>
    <row r="68" spans="1:5" ht="12.75">
      <c r="A68" s="15"/>
      <c r="B68" s="15"/>
      <c r="C68" s="15"/>
      <c r="D68" s="15"/>
      <c r="E68" s="15"/>
    </row>
    <row r="69" spans="1:5" ht="12.75">
      <c r="A69" s="15"/>
      <c r="B69" s="15"/>
      <c r="C69" s="15"/>
      <c r="D69" s="15"/>
      <c r="E69" s="15"/>
    </row>
    <row r="70" spans="1:5" ht="12.75">
      <c r="A70" s="15"/>
      <c r="B70" s="15"/>
      <c r="C70" s="15"/>
      <c r="D70" s="15"/>
      <c r="E70" s="15"/>
    </row>
    <row r="71" spans="1:5" ht="12.75">
      <c r="A71" s="15"/>
      <c r="B71" s="15"/>
      <c r="C71" s="15"/>
      <c r="D71" s="15"/>
      <c r="E71" s="15"/>
    </row>
    <row r="72" spans="1:5" ht="12.75">
      <c r="A72" s="15"/>
      <c r="B72" s="15"/>
      <c r="C72" s="15"/>
      <c r="D72" s="15"/>
      <c r="E72" s="15"/>
    </row>
    <row r="73" spans="1:5" ht="12.75">
      <c r="A73" s="15"/>
      <c r="B73" s="15"/>
      <c r="C73" s="15"/>
      <c r="D73" s="15"/>
      <c r="E73" s="15"/>
    </row>
    <row r="74" spans="1:5" ht="12.75">
      <c r="A74" s="15"/>
      <c r="B74" s="15"/>
      <c r="C74" s="15"/>
      <c r="D74" s="15"/>
      <c r="E74" s="15"/>
    </row>
    <row r="75" spans="1:5" ht="12.75">
      <c r="A75" s="15"/>
      <c r="B75" s="15"/>
      <c r="C75" s="15"/>
      <c r="D75" s="15"/>
      <c r="E75" s="15"/>
    </row>
    <row r="76" spans="1:5" ht="12.75">
      <c r="A76" s="15"/>
      <c r="B76" s="15"/>
      <c r="C76" s="15"/>
      <c r="D76" s="15"/>
      <c r="E76" s="15"/>
    </row>
    <row r="77" spans="1:5" ht="12.75">
      <c r="A77" s="15"/>
      <c r="B77" s="15"/>
      <c r="C77" s="15"/>
      <c r="D77" s="15"/>
      <c r="E77" s="15"/>
    </row>
    <row r="78" spans="1:5" ht="12.75">
      <c r="A78" s="15"/>
      <c r="B78" s="15"/>
      <c r="C78" s="15"/>
      <c r="D78" s="15"/>
      <c r="E78" s="15"/>
    </row>
    <row r="79" spans="1:5" ht="12.75">
      <c r="A79" s="15"/>
      <c r="B79" s="15"/>
      <c r="C79" s="15"/>
      <c r="D79" s="15"/>
      <c r="E79" s="15"/>
    </row>
    <row r="80" spans="1:5" ht="12.75">
      <c r="A80" s="15"/>
      <c r="B80" s="15"/>
      <c r="C80" s="15"/>
      <c r="D80" s="15"/>
      <c r="E80" s="15"/>
    </row>
    <row r="81" spans="1:5" ht="12.75">
      <c r="A81" s="15"/>
      <c r="B81" s="15"/>
      <c r="C81" s="15"/>
      <c r="D81" s="15"/>
      <c r="E81" s="15"/>
    </row>
    <row r="82" spans="1:5" ht="12.75">
      <c r="A82" s="15"/>
      <c r="B82" s="15"/>
      <c r="C82" s="15"/>
      <c r="D82" s="15"/>
      <c r="E82" s="15"/>
    </row>
    <row r="83" spans="1:5" ht="12.75">
      <c r="A83" s="15"/>
      <c r="B83" s="15"/>
      <c r="C83" s="15"/>
      <c r="D83" s="15"/>
      <c r="E83" s="15"/>
    </row>
    <row r="84" spans="1:5" ht="12.75">
      <c r="A84" s="15"/>
      <c r="B84" s="15"/>
      <c r="C84" s="15"/>
      <c r="D84" s="15"/>
      <c r="E84" s="15"/>
    </row>
    <row r="85" spans="1:5" ht="12.75">
      <c r="A85" s="15"/>
      <c r="B85" s="15"/>
      <c r="C85" s="15"/>
      <c r="D85" s="15"/>
      <c r="E85" s="15"/>
    </row>
    <row r="86" spans="1:5" ht="12.75">
      <c r="A86" s="15"/>
      <c r="B86" s="15"/>
      <c r="C86" s="15"/>
      <c r="D86" s="15"/>
      <c r="E86" s="15"/>
    </row>
    <row r="87" spans="1:5" ht="12.75">
      <c r="A87" s="15"/>
      <c r="B87" s="15"/>
      <c r="C87" s="15"/>
      <c r="D87" s="15"/>
      <c r="E87" s="15"/>
    </row>
    <row r="88" spans="1:5" ht="12.75">
      <c r="A88" s="15"/>
      <c r="B88" s="15"/>
      <c r="C88" s="15"/>
      <c r="D88" s="15"/>
      <c r="E88" s="15"/>
    </row>
    <row r="89" spans="1:5" ht="12.75">
      <c r="A89" s="15"/>
      <c r="B89" s="15"/>
      <c r="C89" s="15"/>
      <c r="D89" s="15"/>
      <c r="E89" s="15"/>
    </row>
    <row r="90" spans="1:5" ht="12.75">
      <c r="A90" s="15"/>
      <c r="B90" s="15"/>
      <c r="C90" s="15"/>
      <c r="D90" s="15"/>
      <c r="E90" s="15"/>
    </row>
    <row r="91" spans="1:5" ht="12.75">
      <c r="A91" s="15"/>
      <c r="B91" s="15"/>
      <c r="C91" s="15"/>
      <c r="D91" s="15"/>
      <c r="E91" s="15"/>
    </row>
    <row r="92" spans="1:5" ht="12.75">
      <c r="A92" s="15"/>
      <c r="B92" s="15"/>
      <c r="C92" s="15"/>
      <c r="D92" s="15"/>
      <c r="E92" s="15"/>
    </row>
    <row r="93" spans="1:5" ht="12.75">
      <c r="A93" s="15"/>
      <c r="B93" s="15"/>
      <c r="C93" s="15"/>
      <c r="D93" s="15"/>
      <c r="E93" s="15"/>
    </row>
    <row r="94" spans="1:5" ht="12.75">
      <c r="A94" s="15"/>
      <c r="B94" s="15"/>
      <c r="C94" s="15"/>
      <c r="D94" s="15"/>
      <c r="E94" s="15"/>
    </row>
    <row r="95" spans="1:5" ht="12.75">
      <c r="A95" s="15"/>
      <c r="B95" s="15"/>
      <c r="C95" s="15"/>
      <c r="D95" s="15"/>
      <c r="E95" s="15"/>
    </row>
    <row r="96" spans="1:5" ht="12.75">
      <c r="A96" s="15"/>
      <c r="B96" s="15"/>
      <c r="C96" s="15"/>
      <c r="D96" s="15"/>
      <c r="E96" s="15"/>
    </row>
    <row r="97" spans="1:5" ht="12.75">
      <c r="A97" s="15"/>
      <c r="B97" s="15"/>
      <c r="C97" s="15"/>
      <c r="D97" s="15"/>
      <c r="E97" s="15"/>
    </row>
    <row r="98" spans="1:5" ht="12.75">
      <c r="A98" s="15"/>
      <c r="B98" s="15"/>
      <c r="C98" s="15"/>
      <c r="D98" s="15"/>
      <c r="E98" s="15"/>
    </row>
    <row r="99" spans="1:5" ht="12.75">
      <c r="A99" s="15"/>
      <c r="B99" s="15"/>
      <c r="C99" s="15"/>
      <c r="D99" s="15"/>
      <c r="E99" s="15"/>
    </row>
    <row r="100" spans="1:5" ht="12.75">
      <c r="A100" s="15"/>
      <c r="B100" s="15"/>
      <c r="C100" s="15"/>
      <c r="D100" s="15"/>
      <c r="E100" s="15"/>
    </row>
    <row r="101" spans="1:5" ht="12.75">
      <c r="A101" s="15"/>
      <c r="B101" s="15"/>
      <c r="C101" s="15"/>
      <c r="D101" s="15"/>
      <c r="E101" s="15"/>
    </row>
    <row r="102" spans="1:5" ht="12.75">
      <c r="A102" s="15"/>
      <c r="B102" s="15"/>
      <c r="C102" s="15"/>
      <c r="D102" s="15"/>
      <c r="E102" s="15"/>
    </row>
    <row r="103" spans="1:5" ht="12.75">
      <c r="A103" s="15"/>
      <c r="B103" s="15"/>
      <c r="C103" s="15"/>
      <c r="D103" s="15"/>
      <c r="E103" s="15"/>
    </row>
    <row r="104" spans="1:5" ht="12.75">
      <c r="A104" s="15"/>
      <c r="B104" s="15"/>
      <c r="C104" s="15"/>
      <c r="D104" s="15"/>
      <c r="E104" s="15"/>
    </row>
    <row r="105" spans="1:5" ht="12.75">
      <c r="A105" s="15"/>
      <c r="B105" s="15"/>
      <c r="C105" s="15"/>
      <c r="D105" s="15"/>
      <c r="E105" s="15"/>
    </row>
    <row r="106" spans="1:5" ht="12.75">
      <c r="A106" s="15"/>
      <c r="B106" s="15"/>
      <c r="C106" s="15"/>
      <c r="D106" s="15"/>
      <c r="E106" s="15"/>
    </row>
    <row r="107" spans="1:5" ht="12.75">
      <c r="A107" s="15"/>
      <c r="B107" s="15"/>
      <c r="C107" s="15"/>
      <c r="D107" s="15"/>
      <c r="E107" s="15"/>
    </row>
    <row r="108" spans="1:5" ht="12.75">
      <c r="A108" s="15"/>
      <c r="B108" s="15"/>
      <c r="C108" s="15"/>
      <c r="D108" s="15"/>
      <c r="E108" s="15"/>
    </row>
    <row r="109" spans="1:5" ht="12.75">
      <c r="A109" s="15"/>
      <c r="B109" s="15"/>
      <c r="C109" s="15"/>
      <c r="D109" s="15"/>
      <c r="E109" s="15"/>
    </row>
    <row r="110" spans="1:5" ht="12.75">
      <c r="A110" s="15"/>
      <c r="B110" s="15"/>
      <c r="C110" s="15"/>
      <c r="D110" s="15"/>
      <c r="E110" s="15"/>
    </row>
    <row r="111" spans="1:5" ht="12.75">
      <c r="A111" s="15"/>
      <c r="B111" s="15"/>
      <c r="C111" s="15"/>
      <c r="D111" s="15"/>
      <c r="E111" s="15"/>
    </row>
    <row r="112" spans="1:5" ht="12.75">
      <c r="A112" s="15"/>
      <c r="B112" s="15"/>
      <c r="C112" s="15"/>
      <c r="D112" s="15"/>
      <c r="E112" s="15"/>
    </row>
    <row r="113" spans="1:5" ht="12.75">
      <c r="A113" s="15"/>
      <c r="B113" s="15"/>
      <c r="C113" s="15"/>
      <c r="D113" s="15"/>
      <c r="E113" s="15"/>
    </row>
    <row r="114" spans="1:5" ht="12.75">
      <c r="A114" s="15"/>
      <c r="B114" s="15"/>
      <c r="C114" s="15"/>
      <c r="D114" s="15"/>
      <c r="E114" s="15"/>
    </row>
    <row r="115" spans="1:5" ht="12.75">
      <c r="A115" s="15"/>
      <c r="B115" s="15"/>
      <c r="C115" s="15"/>
      <c r="D115" s="15"/>
      <c r="E115" s="15"/>
    </row>
    <row r="116" spans="1:5" ht="12.75">
      <c r="A116" s="15"/>
      <c r="B116" s="15"/>
      <c r="C116" s="15"/>
      <c r="D116" s="15"/>
      <c r="E116" s="15"/>
    </row>
    <row r="117" spans="1:5" ht="12.75">
      <c r="A117" s="15"/>
      <c r="B117" s="15"/>
      <c r="C117" s="15"/>
      <c r="D117" s="15"/>
      <c r="E117" s="15"/>
    </row>
    <row r="118" spans="1:5" ht="12.75">
      <c r="A118" s="15"/>
      <c r="B118" s="15"/>
      <c r="C118" s="15"/>
      <c r="D118" s="15"/>
      <c r="E118" s="15"/>
    </row>
    <row r="119" spans="1:5" ht="12.75">
      <c r="A119" s="15"/>
      <c r="B119" s="15"/>
      <c r="C119" s="15"/>
      <c r="D119" s="15"/>
      <c r="E119" s="15"/>
    </row>
    <row r="120" spans="1:5" ht="12.75">
      <c r="A120" s="15"/>
      <c r="B120" s="15"/>
      <c r="C120" s="15"/>
      <c r="D120" s="15"/>
      <c r="E120" s="15"/>
    </row>
    <row r="121" spans="1:5" ht="12.75">
      <c r="A121" s="15"/>
      <c r="B121" s="15"/>
      <c r="C121" s="15"/>
      <c r="D121" s="15"/>
      <c r="E121" s="15"/>
    </row>
    <row r="122" spans="1:5" ht="12.75">
      <c r="A122" s="15"/>
      <c r="B122" s="15"/>
      <c r="C122" s="15"/>
      <c r="D122" s="15"/>
      <c r="E122" s="15"/>
    </row>
    <row r="123" spans="1:5" ht="12.75">
      <c r="A123" s="15"/>
      <c r="B123" s="15"/>
      <c r="C123" s="15"/>
      <c r="D123" s="15"/>
      <c r="E123" s="15"/>
    </row>
    <row r="124" spans="1:5" ht="12.75">
      <c r="A124" s="15"/>
      <c r="B124" s="15"/>
      <c r="C124" s="15"/>
      <c r="D124" s="15"/>
      <c r="E124" s="15"/>
    </row>
    <row r="125" spans="1:5" ht="12.75">
      <c r="A125" s="15"/>
      <c r="B125" s="15"/>
      <c r="C125" s="15"/>
      <c r="D125" s="15"/>
      <c r="E125" s="15"/>
    </row>
    <row r="126" spans="1:5" ht="12.75">
      <c r="A126" s="15"/>
      <c r="B126" s="15"/>
      <c r="C126" s="15"/>
      <c r="D126" s="15"/>
      <c r="E126" s="15"/>
    </row>
    <row r="127" spans="1:5" ht="12.75">
      <c r="A127" s="15"/>
      <c r="B127" s="15"/>
      <c r="C127" s="15"/>
      <c r="D127" s="15"/>
      <c r="E127" s="15"/>
    </row>
    <row r="128" spans="1:5" ht="12.75">
      <c r="A128" s="15"/>
      <c r="B128" s="15"/>
      <c r="C128" s="15"/>
      <c r="D128" s="15"/>
      <c r="E128" s="15"/>
    </row>
    <row r="129" spans="1:5" ht="12.75">
      <c r="A129" s="15"/>
      <c r="B129" s="15"/>
      <c r="C129" s="15"/>
      <c r="D129" s="15"/>
      <c r="E129" s="15"/>
    </row>
    <row r="130" spans="1:5" ht="12.75">
      <c r="A130" s="15"/>
      <c r="B130" s="15"/>
      <c r="C130" s="15"/>
      <c r="D130" s="15"/>
      <c r="E130" s="15"/>
    </row>
    <row r="131" spans="1:5" ht="12.75">
      <c r="A131" s="15"/>
      <c r="B131" s="15"/>
      <c r="C131" s="15"/>
      <c r="D131" s="15"/>
      <c r="E131" s="15"/>
    </row>
    <row r="132" spans="1:5" ht="12.75">
      <c r="A132" s="15"/>
      <c r="B132" s="15"/>
      <c r="C132" s="15"/>
      <c r="D132" s="15"/>
      <c r="E132" s="15"/>
    </row>
    <row r="133" spans="1:5" ht="12.75">
      <c r="A133" s="15"/>
      <c r="B133" s="15"/>
      <c r="C133" s="15"/>
      <c r="D133" s="15"/>
      <c r="E133" s="15"/>
    </row>
    <row r="134" spans="1:5" ht="12.75">
      <c r="A134" s="15"/>
      <c r="B134" s="15"/>
      <c r="C134" s="15"/>
      <c r="D134" s="15"/>
      <c r="E134" s="15"/>
    </row>
    <row r="135" spans="1:5" ht="12.75">
      <c r="A135" s="15"/>
      <c r="B135" s="15"/>
      <c r="C135" s="15"/>
      <c r="D135" s="15"/>
      <c r="E135" s="15"/>
    </row>
    <row r="136" spans="1:5" ht="12.75">
      <c r="A136" s="15"/>
      <c r="B136" s="15"/>
      <c r="C136" s="15"/>
      <c r="D136" s="15"/>
      <c r="E136" s="15"/>
    </row>
    <row r="137" spans="1:5" ht="12.75">
      <c r="A137" s="15"/>
      <c r="B137" s="15"/>
      <c r="C137" s="15"/>
      <c r="D137" s="15"/>
      <c r="E137" s="15"/>
    </row>
    <row r="138" spans="1:5" ht="12.75">
      <c r="A138" s="15"/>
      <c r="B138" s="15"/>
      <c r="C138" s="15"/>
      <c r="D138" s="15"/>
      <c r="E138" s="15"/>
    </row>
    <row r="139" spans="1:5" ht="12.75">
      <c r="A139" s="15"/>
      <c r="B139" s="15"/>
      <c r="C139" s="15"/>
      <c r="D139" s="15"/>
      <c r="E139" s="15"/>
    </row>
    <row r="140" spans="1:5" ht="12.75">
      <c r="A140" s="15"/>
      <c r="B140" s="15"/>
      <c r="C140" s="15"/>
      <c r="D140" s="15"/>
      <c r="E140" s="15"/>
    </row>
    <row r="141" spans="1:5" ht="12.75">
      <c r="A141" s="15"/>
      <c r="B141" s="15"/>
      <c r="C141" s="15"/>
      <c r="D141" s="15"/>
      <c r="E141" s="15"/>
    </row>
    <row r="142" spans="1:5" ht="12.75">
      <c r="A142" s="15"/>
      <c r="B142" s="15"/>
      <c r="C142" s="15"/>
      <c r="D142" s="15"/>
      <c r="E142" s="15"/>
    </row>
    <row r="143" spans="1:5" ht="12.75">
      <c r="A143" s="15"/>
      <c r="B143" s="15"/>
      <c r="C143" s="15"/>
      <c r="D143" s="15"/>
      <c r="E143" s="15"/>
    </row>
    <row r="144" spans="1:5" ht="12.75">
      <c r="A144" s="15"/>
      <c r="B144" s="15"/>
      <c r="C144" s="15"/>
      <c r="D144" s="15"/>
      <c r="E144" s="15"/>
    </row>
    <row r="145" spans="1:5" ht="12.75">
      <c r="A145" s="15"/>
      <c r="B145" s="15"/>
      <c r="C145" s="15"/>
      <c r="D145" s="15"/>
      <c r="E145" s="15"/>
    </row>
    <row r="146" spans="1:5" ht="12.75">
      <c r="A146" s="15"/>
      <c r="B146" s="15"/>
      <c r="C146" s="15"/>
      <c r="D146" s="15"/>
      <c r="E146" s="15"/>
    </row>
    <row r="147" spans="1:5" ht="12.75">
      <c r="A147" s="15"/>
      <c r="B147" s="15"/>
      <c r="C147" s="15"/>
      <c r="D147" s="15"/>
      <c r="E147" s="15"/>
    </row>
    <row r="148" spans="1:5" ht="12.75">
      <c r="A148" s="15"/>
      <c r="B148" s="15"/>
      <c r="C148" s="15"/>
      <c r="D148" s="15"/>
      <c r="E148" s="15"/>
    </row>
    <row r="149" spans="1:5" ht="12.75">
      <c r="A149" s="15"/>
      <c r="B149" s="15"/>
      <c r="C149" s="15"/>
      <c r="D149" s="15"/>
      <c r="E149" s="15"/>
    </row>
    <row r="150" spans="1:5" ht="12.75">
      <c r="A150" s="15"/>
      <c r="B150" s="15"/>
      <c r="C150" s="15"/>
      <c r="D150" s="15"/>
      <c r="E150" s="15"/>
    </row>
    <row r="151" spans="1:5" ht="12.75">
      <c r="A151" s="15"/>
      <c r="B151" s="15"/>
      <c r="C151" s="15"/>
      <c r="D151" s="15"/>
      <c r="E151" s="15"/>
    </row>
    <row r="152" spans="1:5" ht="12.75">
      <c r="A152" s="15"/>
      <c r="B152" s="15"/>
      <c r="C152" s="15"/>
      <c r="D152" s="15"/>
      <c r="E152" s="15"/>
    </row>
    <row r="153" spans="1:5" ht="12.75">
      <c r="A153" s="15"/>
      <c r="B153" s="15"/>
      <c r="C153" s="15"/>
      <c r="D153" s="15"/>
      <c r="E153" s="15"/>
    </row>
    <row r="154" spans="1:5" ht="12.75">
      <c r="A154" s="15"/>
      <c r="B154" s="15"/>
      <c r="C154" s="15"/>
      <c r="D154" s="15"/>
      <c r="E154" s="15"/>
    </row>
    <row r="155" spans="1:5" ht="12.75">
      <c r="A155" s="15"/>
      <c r="B155" s="15"/>
      <c r="C155" s="15"/>
      <c r="D155" s="15"/>
      <c r="E155" s="15"/>
    </row>
    <row r="156" spans="1:5" ht="12.75">
      <c r="A156" s="15"/>
      <c r="B156" s="15"/>
      <c r="C156" s="15"/>
      <c r="D156" s="15"/>
      <c r="E156" s="15"/>
    </row>
    <row r="157" spans="1:5" ht="12.75">
      <c r="A157" s="15"/>
      <c r="B157" s="15"/>
      <c r="C157" s="15"/>
      <c r="D157" s="15"/>
      <c r="E157" s="15"/>
    </row>
    <row r="158" spans="1:5" ht="12.75">
      <c r="A158" s="15"/>
      <c r="B158" s="15"/>
      <c r="C158" s="15"/>
      <c r="D158" s="15"/>
      <c r="E158" s="15"/>
    </row>
    <row r="159" spans="1:5" ht="12.75">
      <c r="A159" s="15"/>
      <c r="B159" s="15"/>
      <c r="C159" s="15"/>
      <c r="D159" s="15"/>
      <c r="E159" s="15"/>
    </row>
    <row r="160" spans="1:5" ht="12.75">
      <c r="A160" s="15"/>
      <c r="B160" s="15"/>
      <c r="C160" s="15"/>
      <c r="D160" s="15"/>
      <c r="E160" s="15"/>
    </row>
    <row r="161" spans="1:5" ht="12.75">
      <c r="A161" s="15"/>
      <c r="B161" s="15"/>
      <c r="C161" s="15"/>
      <c r="D161" s="15"/>
      <c r="E161" s="15"/>
    </row>
    <row r="162" spans="1:5" ht="12.75">
      <c r="A162" s="15"/>
      <c r="B162" s="15"/>
      <c r="C162" s="15"/>
      <c r="D162" s="15"/>
      <c r="E162" s="15"/>
    </row>
    <row r="163" spans="1:5" ht="12.75">
      <c r="A163" s="15"/>
      <c r="B163" s="15"/>
      <c r="C163" s="15"/>
      <c r="D163" s="15"/>
      <c r="E163" s="15"/>
    </row>
    <row r="164" spans="1:5" ht="12.75">
      <c r="A164" s="15"/>
      <c r="B164" s="15"/>
      <c r="C164" s="15"/>
      <c r="D164" s="15"/>
      <c r="E164" s="15"/>
    </row>
    <row r="165" spans="1:5" ht="12.75">
      <c r="A165" s="15"/>
      <c r="B165" s="15"/>
      <c r="C165" s="15"/>
      <c r="D165" s="15"/>
      <c r="E165" s="15"/>
    </row>
    <row r="166" spans="1:5" ht="12.75">
      <c r="A166" s="15"/>
      <c r="B166" s="15"/>
      <c r="C166" s="15"/>
      <c r="D166" s="15"/>
      <c r="E166" s="15"/>
    </row>
    <row r="167" spans="1:5" ht="12.75">
      <c r="A167" s="15"/>
      <c r="B167" s="15"/>
      <c r="C167" s="15"/>
      <c r="D167" s="15"/>
      <c r="E167" s="15"/>
    </row>
    <row r="168" spans="1:5" ht="12.75">
      <c r="A168" s="15"/>
      <c r="B168" s="15"/>
      <c r="C168" s="15"/>
      <c r="D168" s="15"/>
      <c r="E168" s="15"/>
    </row>
    <row r="169" spans="1:5" ht="12.75">
      <c r="A169" s="15"/>
      <c r="B169" s="15"/>
      <c r="C169" s="15"/>
      <c r="D169" s="15"/>
      <c r="E169" s="15"/>
    </row>
    <row r="170" spans="1:5" ht="12.75">
      <c r="A170" s="15"/>
      <c r="B170" s="15"/>
      <c r="C170" s="15"/>
      <c r="D170" s="15"/>
      <c r="E170" s="15"/>
    </row>
    <row r="171" spans="1:5" ht="12.75">
      <c r="A171" s="15"/>
      <c r="B171" s="15"/>
      <c r="C171" s="15"/>
      <c r="D171" s="15"/>
      <c r="E171" s="15"/>
    </row>
    <row r="172" spans="1:5" ht="12.75">
      <c r="A172" s="15"/>
      <c r="B172" s="15"/>
      <c r="C172" s="15"/>
      <c r="D172" s="15"/>
      <c r="E172" s="15"/>
    </row>
    <row r="173" spans="1:5" ht="12.75">
      <c r="A173" s="15"/>
      <c r="B173" s="15"/>
      <c r="C173" s="15"/>
      <c r="D173" s="15"/>
      <c r="E173" s="15"/>
    </row>
    <row r="174" spans="1:5" ht="12.75">
      <c r="A174" s="15"/>
      <c r="B174" s="15"/>
      <c r="C174" s="15"/>
      <c r="D174" s="15"/>
      <c r="E174" s="15"/>
    </row>
    <row r="175" spans="1:5" ht="12.75">
      <c r="A175" s="15"/>
      <c r="B175" s="15"/>
      <c r="C175" s="15"/>
      <c r="D175" s="15"/>
      <c r="E175" s="15"/>
    </row>
    <row r="176" spans="1:5" ht="12.75">
      <c r="A176" s="15"/>
      <c r="B176" s="15"/>
      <c r="C176" s="15"/>
      <c r="D176" s="15"/>
      <c r="E176" s="15"/>
    </row>
    <row r="177" spans="1:5" ht="12.75">
      <c r="A177" s="15"/>
      <c r="B177" s="15"/>
      <c r="C177" s="15"/>
      <c r="D177" s="15"/>
      <c r="E177" s="15"/>
    </row>
    <row r="178" spans="1:5" ht="12.75">
      <c r="A178" s="15"/>
      <c r="B178" s="15"/>
      <c r="C178" s="15"/>
      <c r="D178" s="15"/>
      <c r="E178" s="15"/>
    </row>
    <row r="179" spans="1:5" ht="12.75">
      <c r="A179" s="15"/>
      <c r="B179" s="15"/>
      <c r="C179" s="15"/>
      <c r="D179" s="15"/>
      <c r="E179" s="15"/>
    </row>
    <row r="180" spans="1:5" ht="12.75">
      <c r="A180" s="15"/>
      <c r="B180" s="15"/>
      <c r="C180" s="15"/>
      <c r="D180" s="15"/>
      <c r="E180" s="15"/>
    </row>
    <row r="181" spans="1:5" ht="12.75">
      <c r="A181" s="15"/>
      <c r="B181" s="15"/>
      <c r="C181" s="15"/>
      <c r="D181" s="15"/>
      <c r="E181" s="15"/>
    </row>
    <row r="182" spans="1:5" ht="12.75">
      <c r="A182" s="15"/>
      <c r="B182" s="15"/>
      <c r="C182" s="15"/>
      <c r="D182" s="15"/>
      <c r="E182" s="15"/>
    </row>
    <row r="183" spans="1:5" ht="12.75">
      <c r="A183" s="15"/>
      <c r="B183" s="15"/>
      <c r="C183" s="15"/>
      <c r="D183" s="15"/>
      <c r="E183" s="15"/>
    </row>
    <row r="184" spans="1:5" ht="12.75">
      <c r="A184" s="15"/>
      <c r="B184" s="15"/>
      <c r="C184" s="15"/>
      <c r="D184" s="15"/>
      <c r="E184" s="15"/>
    </row>
    <row r="185" spans="1:5" ht="12.75">
      <c r="A185" s="15"/>
      <c r="B185" s="15"/>
      <c r="C185" s="15"/>
      <c r="D185" s="15"/>
      <c r="E185" s="15"/>
    </row>
    <row r="186" spans="1:5" ht="12.75">
      <c r="A186" s="15"/>
      <c r="B186" s="15"/>
      <c r="C186" s="15"/>
      <c r="D186" s="15"/>
      <c r="E186" s="15"/>
    </row>
    <row r="187" spans="1:5" ht="12.75">
      <c r="A187" s="15"/>
      <c r="B187" s="15"/>
      <c r="C187" s="15"/>
      <c r="D187" s="15"/>
      <c r="E187" s="15"/>
    </row>
    <row r="188" spans="1:5" ht="12.75">
      <c r="A188" s="15"/>
      <c r="B188" s="15"/>
      <c r="C188" s="15"/>
      <c r="D188" s="15"/>
      <c r="E188" s="15"/>
    </row>
    <row r="189" spans="1:5" ht="12.75">
      <c r="A189" s="15"/>
      <c r="B189" s="15"/>
      <c r="C189" s="15"/>
      <c r="D189" s="15"/>
      <c r="E189" s="15"/>
    </row>
    <row r="190" spans="1:5" ht="12.75">
      <c r="A190" s="15"/>
      <c r="B190" s="15"/>
      <c r="C190" s="15"/>
      <c r="D190" s="15"/>
      <c r="E190" s="15"/>
    </row>
    <row r="191" spans="1:5" ht="12.75">
      <c r="A191" s="15"/>
      <c r="B191" s="15"/>
      <c r="C191" s="15"/>
      <c r="D191" s="15"/>
      <c r="E191" s="15"/>
    </row>
    <row r="192" spans="1:5" ht="12.75">
      <c r="A192" s="15"/>
      <c r="B192" s="15"/>
      <c r="C192" s="15"/>
      <c r="D192" s="15"/>
      <c r="E192" s="15"/>
    </row>
    <row r="193" spans="1:5" ht="12.75">
      <c r="A193" s="15"/>
      <c r="B193" s="15"/>
      <c r="C193" s="15"/>
      <c r="D193" s="15"/>
      <c r="E193" s="15"/>
    </row>
    <row r="194" spans="1:5" ht="12.75">
      <c r="A194" s="15"/>
      <c r="B194" s="15"/>
      <c r="C194" s="15"/>
      <c r="D194" s="15"/>
      <c r="E194" s="15"/>
    </row>
    <row r="195" spans="1:5" ht="12.75">
      <c r="A195" s="15"/>
      <c r="B195" s="15"/>
      <c r="C195" s="15"/>
      <c r="D195" s="15"/>
      <c r="E195" s="15"/>
    </row>
    <row r="196" spans="1:5" ht="12.75">
      <c r="A196" s="15"/>
      <c r="B196" s="15"/>
      <c r="C196" s="15"/>
      <c r="D196" s="15"/>
      <c r="E196" s="15"/>
    </row>
    <row r="197" spans="1:5" ht="12.75">
      <c r="A197" s="15"/>
      <c r="B197" s="15"/>
      <c r="C197" s="15"/>
      <c r="D197" s="15"/>
      <c r="E197" s="15"/>
    </row>
    <row r="198" spans="1:5" ht="12.75">
      <c r="A198" s="15"/>
      <c r="B198" s="15"/>
      <c r="C198" s="15"/>
      <c r="D198" s="15"/>
      <c r="E198" s="15"/>
    </row>
    <row r="199" spans="1:5" ht="12.75">
      <c r="A199" s="15"/>
      <c r="B199" s="15"/>
      <c r="C199" s="15"/>
      <c r="D199" s="15"/>
      <c r="E199" s="15"/>
    </row>
    <row r="200" spans="1:5" ht="12.75">
      <c r="A200" s="15"/>
      <c r="B200" s="15"/>
      <c r="C200" s="15"/>
      <c r="D200" s="15"/>
      <c r="E200" s="15"/>
    </row>
    <row r="201" spans="1:5" ht="12.75">
      <c r="A201" s="15"/>
      <c r="B201" s="15"/>
      <c r="C201" s="15"/>
      <c r="D201" s="15"/>
      <c r="E201" s="15"/>
    </row>
    <row r="202" spans="1:5" ht="12.75">
      <c r="A202" s="15"/>
      <c r="B202" s="15"/>
      <c r="C202" s="15"/>
      <c r="D202" s="15"/>
      <c r="E202" s="15"/>
    </row>
    <row r="203" spans="1:5" ht="12.75">
      <c r="A203" s="15"/>
      <c r="B203" s="15"/>
      <c r="C203" s="15"/>
      <c r="D203" s="15"/>
      <c r="E203" s="15"/>
    </row>
    <row r="204" spans="1:5" ht="12.75">
      <c r="A204" s="15"/>
      <c r="B204" s="15"/>
      <c r="C204" s="15"/>
      <c r="D204" s="15"/>
      <c r="E204" s="15"/>
    </row>
    <row r="205" spans="1:5" ht="12.75">
      <c r="A205" s="15"/>
      <c r="B205" s="15"/>
      <c r="C205" s="15"/>
      <c r="D205" s="15"/>
      <c r="E205" s="15"/>
    </row>
    <row r="206" spans="1:5" ht="12.75">
      <c r="A206" s="15"/>
      <c r="B206" s="15"/>
      <c r="C206" s="15"/>
      <c r="D206" s="15"/>
      <c r="E206" s="15"/>
    </row>
    <row r="207" spans="1:5" ht="12.75">
      <c r="A207" s="15"/>
      <c r="B207" s="15"/>
      <c r="C207" s="15"/>
      <c r="D207" s="15"/>
      <c r="E207" s="15"/>
    </row>
    <row r="208" spans="1:5" ht="12.75">
      <c r="A208" s="15"/>
      <c r="B208" s="15"/>
      <c r="C208" s="15"/>
      <c r="D208" s="15"/>
      <c r="E208" s="15"/>
    </row>
    <row r="209" spans="1:5" ht="12.75">
      <c r="A209" s="15"/>
      <c r="B209" s="15"/>
      <c r="C209" s="15"/>
      <c r="D209" s="15"/>
      <c r="E209" s="15"/>
    </row>
    <row r="210" spans="1:5" ht="12.75">
      <c r="A210" s="15"/>
      <c r="B210" s="15"/>
      <c r="C210" s="15"/>
      <c r="D210" s="15"/>
      <c r="E210" s="15"/>
    </row>
    <row r="211" spans="1:5" ht="12.75">
      <c r="A211" s="15"/>
      <c r="B211" s="15"/>
      <c r="C211" s="15"/>
      <c r="D211" s="15"/>
      <c r="E211" s="15"/>
    </row>
    <row r="212" spans="1:5" ht="12.75">
      <c r="A212" s="15"/>
      <c r="B212" s="15"/>
      <c r="C212" s="15"/>
      <c r="D212" s="15"/>
      <c r="E212" s="15"/>
    </row>
    <row r="213" spans="1:5" ht="12.75">
      <c r="A213" s="15"/>
      <c r="B213" s="15"/>
      <c r="C213" s="15"/>
      <c r="D213" s="15"/>
      <c r="E213" s="15"/>
    </row>
    <row r="214" spans="1:5" ht="12.75">
      <c r="A214" s="15"/>
      <c r="B214" s="15"/>
      <c r="C214" s="15"/>
      <c r="D214" s="15"/>
      <c r="E214" s="15"/>
    </row>
    <row r="215" spans="1:5" ht="12.75">
      <c r="A215" s="15"/>
      <c r="B215" s="15"/>
      <c r="C215" s="15"/>
      <c r="D215" s="15"/>
      <c r="E215" s="15"/>
    </row>
    <row r="216" spans="1:5" ht="12.75">
      <c r="A216" s="15"/>
      <c r="B216" s="15"/>
      <c r="C216" s="15"/>
      <c r="D216" s="15"/>
      <c r="E216" s="15"/>
    </row>
    <row r="217" spans="1:5" ht="12.75">
      <c r="A217" s="15"/>
      <c r="B217" s="15"/>
      <c r="C217" s="15"/>
      <c r="D217" s="15"/>
      <c r="E217" s="15"/>
    </row>
    <row r="218" spans="1:5" ht="12.75">
      <c r="A218" s="15"/>
      <c r="B218" s="15"/>
      <c r="C218" s="15"/>
      <c r="D218" s="15"/>
      <c r="E218" s="15"/>
    </row>
    <row r="219" spans="1:5" ht="12.75">
      <c r="A219" s="15"/>
      <c r="B219" s="15"/>
      <c r="C219" s="15"/>
      <c r="D219" s="15"/>
      <c r="E219" s="15"/>
    </row>
    <row r="220" spans="1:5" ht="12.75">
      <c r="A220" s="15"/>
      <c r="B220" s="15"/>
      <c r="C220" s="15"/>
      <c r="D220" s="15"/>
      <c r="E220" s="15"/>
    </row>
    <row r="221" spans="1:5" ht="12.75">
      <c r="A221" s="15"/>
      <c r="B221" s="15"/>
      <c r="C221" s="15"/>
      <c r="D221" s="15"/>
      <c r="E221" s="15"/>
    </row>
    <row r="222" spans="1:5" ht="12.75">
      <c r="A222" s="15"/>
      <c r="B222" s="15"/>
      <c r="C222" s="15"/>
      <c r="D222" s="15"/>
      <c r="E222" s="15"/>
    </row>
    <row r="223" spans="1:5" ht="12.75">
      <c r="A223" s="15"/>
      <c r="B223" s="15"/>
      <c r="C223" s="15"/>
      <c r="D223" s="15"/>
      <c r="E223" s="15"/>
    </row>
    <row r="224" spans="1:5" ht="12.75">
      <c r="A224" s="15"/>
      <c r="B224" s="15"/>
      <c r="C224" s="15"/>
      <c r="D224" s="15"/>
      <c r="E224" s="15"/>
    </row>
    <row r="225" spans="1:5" ht="12.75">
      <c r="A225" s="15"/>
      <c r="B225" s="15"/>
      <c r="C225" s="15"/>
      <c r="D225" s="15"/>
      <c r="E225" s="15"/>
    </row>
    <row r="226" spans="1:5" ht="12.75">
      <c r="A226" s="15"/>
      <c r="B226" s="15"/>
      <c r="C226" s="15"/>
      <c r="D226" s="15"/>
      <c r="E226" s="15"/>
    </row>
    <row r="227" spans="1:5" ht="12.75">
      <c r="A227" s="15"/>
      <c r="B227" s="15"/>
      <c r="C227" s="15"/>
      <c r="D227" s="15"/>
      <c r="E227" s="15"/>
    </row>
    <row r="228" spans="1:5" ht="12.75">
      <c r="A228" s="15"/>
      <c r="B228" s="15"/>
      <c r="C228" s="15"/>
      <c r="D228" s="15"/>
      <c r="E228" s="15"/>
    </row>
    <row r="229" spans="1:5" ht="12.75">
      <c r="A229" s="15"/>
      <c r="B229" s="15"/>
      <c r="C229" s="15"/>
      <c r="D229" s="15"/>
      <c r="E229" s="15"/>
    </row>
    <row r="230" spans="1:5" ht="12.75">
      <c r="A230" s="15"/>
      <c r="B230" s="15"/>
      <c r="C230" s="15"/>
      <c r="D230" s="15"/>
      <c r="E230" s="15"/>
    </row>
    <row r="231" spans="1:5" ht="12.75">
      <c r="A231" s="15"/>
      <c r="B231" s="15"/>
      <c r="C231" s="15"/>
      <c r="D231" s="15"/>
      <c r="E231" s="15"/>
    </row>
    <row r="232" spans="1:5" ht="12.75">
      <c r="A232" s="15"/>
      <c r="B232" s="15"/>
      <c r="C232" s="15"/>
      <c r="D232" s="15"/>
      <c r="E232" s="15"/>
    </row>
    <row r="233" spans="1:5" ht="12.75">
      <c r="A233" s="15"/>
      <c r="B233" s="15"/>
      <c r="C233" s="15"/>
      <c r="D233" s="15"/>
      <c r="E233" s="15"/>
    </row>
    <row r="234" spans="1:5" ht="12.75">
      <c r="A234" s="15"/>
      <c r="B234" s="15"/>
      <c r="C234" s="15"/>
      <c r="D234" s="15"/>
      <c r="E234" s="15"/>
    </row>
    <row r="235" spans="1:5" ht="12.75">
      <c r="A235" s="15"/>
      <c r="B235" s="15"/>
      <c r="C235" s="15"/>
      <c r="D235" s="15"/>
      <c r="E235" s="15"/>
    </row>
    <row r="236" spans="1:5" ht="12.75">
      <c r="A236" s="15"/>
      <c r="B236" s="15"/>
      <c r="C236" s="15"/>
      <c r="D236" s="15"/>
      <c r="E236" s="15"/>
    </row>
    <row r="237" spans="1:5" ht="12.75">
      <c r="A237" s="15"/>
      <c r="B237" s="15"/>
      <c r="C237" s="15"/>
      <c r="D237" s="15"/>
      <c r="E237" s="15"/>
    </row>
    <row r="238" spans="1:5" ht="12.75">
      <c r="A238" s="15"/>
      <c r="B238" s="15"/>
      <c r="C238" s="15"/>
      <c r="D238" s="15"/>
      <c r="E238" s="15"/>
    </row>
    <row r="239" spans="1:5" ht="12.75">
      <c r="A239" s="15"/>
      <c r="B239" s="15"/>
      <c r="C239" s="15"/>
      <c r="D239" s="15"/>
      <c r="E239" s="15"/>
    </row>
    <row r="240" spans="1:5" ht="12.75">
      <c r="A240" s="15"/>
      <c r="B240" s="15"/>
      <c r="C240" s="15"/>
      <c r="D240" s="15"/>
      <c r="E240" s="15"/>
    </row>
    <row r="241" spans="1:5" ht="12.75">
      <c r="A241" s="15"/>
      <c r="B241" s="15"/>
      <c r="C241" s="15"/>
      <c r="D241" s="15"/>
      <c r="E241" s="15"/>
    </row>
    <row r="242" spans="1:5" ht="12.75">
      <c r="A242" s="15"/>
      <c r="B242" s="15"/>
      <c r="C242" s="15"/>
      <c r="D242" s="15"/>
      <c r="E242" s="15"/>
    </row>
    <row r="243" spans="1:5" ht="12.75">
      <c r="A243" s="15"/>
      <c r="B243" s="15"/>
      <c r="C243" s="15"/>
      <c r="D243" s="15"/>
      <c r="E243" s="15"/>
    </row>
    <row r="244" spans="1:5" ht="12.75">
      <c r="A244" s="15"/>
      <c r="B244" s="15"/>
      <c r="C244" s="15"/>
      <c r="D244" s="15"/>
      <c r="E244" s="15"/>
    </row>
    <row r="245" spans="1:5" ht="12.75">
      <c r="A245" s="15"/>
      <c r="B245" s="15"/>
      <c r="C245" s="15"/>
      <c r="D245" s="15"/>
      <c r="E245" s="15"/>
    </row>
    <row r="246" spans="1:5" ht="12.75">
      <c r="A246" s="15"/>
      <c r="B246" s="15"/>
      <c r="C246" s="15"/>
      <c r="D246" s="15"/>
      <c r="E246" s="15"/>
    </row>
    <row r="247" spans="1:5" ht="12.75">
      <c r="A247" s="15"/>
      <c r="B247" s="15"/>
      <c r="C247" s="15"/>
      <c r="D247" s="15"/>
      <c r="E247" s="15"/>
    </row>
    <row r="248" spans="1:5" ht="12.75">
      <c r="A248" s="15"/>
      <c r="B248" s="15"/>
      <c r="C248" s="15"/>
      <c r="D248" s="15"/>
      <c r="E248" s="15"/>
    </row>
    <row r="249" spans="1:5" ht="12.75">
      <c r="A249" s="15"/>
      <c r="B249" s="15"/>
      <c r="C249" s="15"/>
      <c r="D249" s="15"/>
      <c r="E249" s="15"/>
    </row>
    <row r="250" spans="1:5" ht="12.75">
      <c r="A250" s="15"/>
      <c r="B250" s="15"/>
      <c r="C250" s="15"/>
      <c r="D250" s="15"/>
      <c r="E250" s="15"/>
    </row>
    <row r="251" spans="1:5" ht="12.75">
      <c r="A251" s="15"/>
      <c r="B251" s="15"/>
      <c r="C251" s="15"/>
      <c r="D251" s="15"/>
      <c r="E251" s="15"/>
    </row>
    <row r="252" spans="1:5" ht="12.75">
      <c r="A252" s="15"/>
      <c r="B252" s="15"/>
      <c r="C252" s="15"/>
      <c r="D252" s="15"/>
      <c r="E252" s="15"/>
    </row>
    <row r="253" spans="1:5" ht="12.75">
      <c r="A253" s="15"/>
      <c r="B253" s="15"/>
      <c r="C253" s="15"/>
      <c r="D253" s="15"/>
      <c r="E253" s="15"/>
    </row>
    <row r="254" spans="1:5" ht="12.75">
      <c r="A254" s="15"/>
      <c r="B254" s="15"/>
      <c r="C254" s="15"/>
      <c r="D254" s="15"/>
      <c r="E254" s="15"/>
    </row>
    <row r="255" spans="1:5" ht="12.75">
      <c r="A255" s="15"/>
      <c r="B255" s="15"/>
      <c r="C255" s="15"/>
      <c r="D255" s="15"/>
      <c r="E255" s="15"/>
    </row>
    <row r="256" spans="1:5" ht="12.75">
      <c r="A256" s="15"/>
      <c r="B256" s="15"/>
      <c r="C256" s="15"/>
      <c r="D256" s="15"/>
      <c r="E256" s="15"/>
    </row>
    <row r="257" spans="1:5" ht="12.75">
      <c r="A257" s="15"/>
      <c r="B257" s="15"/>
      <c r="C257" s="15"/>
      <c r="D257" s="15"/>
      <c r="E257" s="15"/>
    </row>
    <row r="258" spans="1:5" ht="12.75">
      <c r="A258" s="15"/>
      <c r="B258" s="15"/>
      <c r="C258" s="15"/>
      <c r="D258" s="15"/>
      <c r="E258" s="15"/>
    </row>
    <row r="259" spans="1:5" ht="12.75">
      <c r="A259" s="15"/>
      <c r="B259" s="15"/>
      <c r="C259" s="15"/>
      <c r="D259" s="15"/>
      <c r="E259" s="15"/>
    </row>
    <row r="260" spans="1:5" ht="12.75">
      <c r="A260" s="15"/>
      <c r="B260" s="15"/>
      <c r="C260" s="15"/>
      <c r="D260" s="15"/>
      <c r="E260" s="15"/>
    </row>
    <row r="261" spans="1:5" ht="12.75">
      <c r="A261" s="15"/>
      <c r="B261" s="15"/>
      <c r="C261" s="15"/>
      <c r="D261" s="15"/>
      <c r="E261" s="15"/>
    </row>
    <row r="262" spans="1:5" ht="12.75">
      <c r="A262" s="15"/>
      <c r="B262" s="15"/>
      <c r="C262" s="15"/>
      <c r="D262" s="15"/>
      <c r="E262" s="15"/>
    </row>
    <row r="263" spans="1:5" ht="12.75">
      <c r="A263" s="15"/>
      <c r="B263" s="15"/>
      <c r="C263" s="15"/>
      <c r="D263" s="15"/>
      <c r="E263" s="15"/>
    </row>
    <row r="264" spans="1:5" ht="12.75">
      <c r="A264" s="15"/>
      <c r="B264" s="15"/>
      <c r="C264" s="15"/>
      <c r="D264" s="15"/>
      <c r="E264" s="15"/>
    </row>
    <row r="265" spans="1:5" ht="12.75">
      <c r="A265" s="15"/>
      <c r="B265" s="15"/>
      <c r="C265" s="15"/>
      <c r="D265" s="15"/>
      <c r="E265" s="15"/>
    </row>
    <row r="266" spans="1:5" ht="12.75">
      <c r="A266" s="15"/>
      <c r="B266" s="15"/>
      <c r="C266" s="15"/>
      <c r="D266" s="15"/>
      <c r="E266" s="15"/>
    </row>
    <row r="267" spans="1:5" ht="12.75">
      <c r="A267" s="15"/>
      <c r="B267" s="15"/>
      <c r="C267" s="15"/>
      <c r="D267" s="15"/>
      <c r="E267" s="15"/>
    </row>
    <row r="268" spans="1:5" ht="12.75">
      <c r="A268" s="15"/>
      <c r="B268" s="15"/>
      <c r="C268" s="15"/>
      <c r="D268" s="15"/>
      <c r="E268" s="15"/>
    </row>
    <row r="269" spans="1:5" ht="12.75">
      <c r="A269" s="15"/>
      <c r="B269" s="15"/>
      <c r="C269" s="15"/>
      <c r="D269" s="15"/>
      <c r="E269" s="15"/>
    </row>
    <row r="270" spans="1:5" ht="12.75">
      <c r="A270" s="15"/>
      <c r="B270" s="15"/>
      <c r="C270" s="15"/>
      <c r="D270" s="15"/>
      <c r="E270" s="15"/>
    </row>
    <row r="271" spans="1:5" ht="12.75">
      <c r="A271" s="15"/>
      <c r="B271" s="15"/>
      <c r="C271" s="15"/>
      <c r="D271" s="15"/>
      <c r="E271" s="15"/>
    </row>
    <row r="272" spans="1:5" ht="12.75">
      <c r="A272" s="15"/>
      <c r="B272" s="15"/>
      <c r="C272" s="15"/>
      <c r="D272" s="15"/>
      <c r="E272" s="15"/>
    </row>
    <row r="273" spans="1:5" ht="12.75">
      <c r="A273" s="15"/>
      <c r="B273" s="15"/>
      <c r="C273" s="15"/>
      <c r="D273" s="15"/>
      <c r="E273" s="15"/>
    </row>
    <row r="274" spans="1:5" ht="12.75">
      <c r="A274" s="15"/>
      <c r="B274" s="15"/>
      <c r="C274" s="15"/>
      <c r="D274" s="15"/>
      <c r="E274" s="15"/>
    </row>
    <row r="275" spans="1:5" ht="12.75">
      <c r="A275" s="15"/>
      <c r="B275" s="15"/>
      <c r="C275" s="15"/>
      <c r="D275" s="15"/>
      <c r="E275" s="15"/>
    </row>
    <row r="276" spans="1:5" ht="12.75">
      <c r="A276" s="15"/>
      <c r="B276" s="15"/>
      <c r="C276" s="15"/>
      <c r="D276" s="15"/>
      <c r="E276" s="15"/>
    </row>
    <row r="277" spans="1:5" ht="12.75">
      <c r="A277" s="15"/>
      <c r="B277" s="15"/>
      <c r="C277" s="15"/>
      <c r="D277" s="15"/>
      <c r="E277" s="15"/>
    </row>
    <row r="278" spans="1:5" ht="12.75">
      <c r="A278" s="15"/>
      <c r="B278" s="15"/>
      <c r="C278" s="15"/>
      <c r="D278" s="15"/>
      <c r="E278" s="15"/>
    </row>
    <row r="279" spans="1:5" ht="12.75">
      <c r="A279" s="15"/>
      <c r="B279" s="15"/>
      <c r="C279" s="15"/>
      <c r="D279" s="15"/>
      <c r="E279" s="15"/>
    </row>
    <row r="280" spans="1:5" ht="12.75">
      <c r="A280" s="15"/>
      <c r="B280" s="15"/>
      <c r="C280" s="15"/>
      <c r="D280" s="15"/>
      <c r="E280" s="15"/>
    </row>
    <row r="281" spans="1:5" ht="12.75">
      <c r="A281" s="15"/>
      <c r="B281" s="15"/>
      <c r="C281" s="15"/>
      <c r="D281" s="15"/>
      <c r="E281" s="15"/>
    </row>
    <row r="282" spans="1:5" ht="12.75">
      <c r="A282" s="15"/>
      <c r="B282" s="15"/>
      <c r="C282" s="15"/>
      <c r="D282" s="15"/>
      <c r="E282" s="15"/>
    </row>
    <row r="283" spans="1:5" ht="12.75">
      <c r="A283" s="15"/>
      <c r="B283" s="15"/>
      <c r="C283" s="15"/>
      <c r="D283" s="15"/>
      <c r="E283" s="15"/>
    </row>
    <row r="284" spans="1:5" ht="12.75">
      <c r="A284" s="15"/>
      <c r="B284" s="15"/>
      <c r="C284" s="15"/>
      <c r="D284" s="15"/>
      <c r="E284" s="15"/>
    </row>
    <row r="285" spans="1:5" ht="12.75">
      <c r="A285" s="15"/>
      <c r="B285" s="15"/>
      <c r="C285" s="15"/>
      <c r="D285" s="15"/>
      <c r="E285" s="15"/>
    </row>
    <row r="286" spans="1:5" ht="12.75">
      <c r="A286" s="15"/>
      <c r="B286" s="15"/>
      <c r="C286" s="15"/>
      <c r="D286" s="15"/>
      <c r="E286" s="15"/>
    </row>
    <row r="287" spans="1:5" ht="12.75">
      <c r="A287" s="15"/>
      <c r="B287" s="15"/>
      <c r="C287" s="15"/>
      <c r="D287" s="15"/>
      <c r="E287" s="15"/>
    </row>
    <row r="288" spans="1:5" ht="12.75">
      <c r="A288" s="15"/>
      <c r="B288" s="15"/>
      <c r="C288" s="15"/>
      <c r="D288" s="15"/>
      <c r="E288" s="15"/>
    </row>
    <row r="289" spans="1:5" ht="12.75">
      <c r="A289" s="15"/>
      <c r="B289" s="15"/>
      <c r="C289" s="15"/>
      <c r="D289" s="15"/>
      <c r="E289" s="15"/>
    </row>
    <row r="290" spans="1:5" ht="12.75">
      <c r="A290" s="15"/>
      <c r="B290" s="15"/>
      <c r="C290" s="15"/>
      <c r="D290" s="15"/>
      <c r="E290" s="15"/>
    </row>
    <row r="291" spans="1:5" ht="12.75">
      <c r="A291" s="15"/>
      <c r="B291" s="15"/>
      <c r="C291" s="15"/>
      <c r="D291" s="15"/>
      <c r="E291" s="15"/>
    </row>
    <row r="292" spans="1:5" ht="12.75">
      <c r="A292" s="15"/>
      <c r="B292" s="15"/>
      <c r="C292" s="15"/>
      <c r="D292" s="15"/>
      <c r="E292" s="15"/>
    </row>
    <row r="293" spans="1:5" ht="12.75">
      <c r="A293" s="15"/>
      <c r="B293" s="15"/>
      <c r="C293" s="15"/>
      <c r="D293" s="15"/>
      <c r="E293" s="15"/>
    </row>
    <row r="294" spans="1:5" ht="12.75">
      <c r="A294" s="15"/>
      <c r="B294" s="15"/>
      <c r="C294" s="15"/>
      <c r="D294" s="15"/>
      <c r="E294" s="15"/>
    </row>
    <row r="295" spans="1:5" ht="12.75">
      <c r="A295" s="15"/>
      <c r="B295" s="15"/>
      <c r="C295" s="15"/>
      <c r="D295" s="15"/>
      <c r="E295" s="15"/>
    </row>
    <row r="296" spans="1:5" ht="12.75">
      <c r="A296" s="15"/>
      <c r="B296" s="15"/>
      <c r="C296" s="15"/>
      <c r="D296" s="15"/>
      <c r="E296" s="15"/>
    </row>
    <row r="297" spans="1:5" ht="12.75">
      <c r="A297" s="15"/>
      <c r="B297" s="15"/>
      <c r="C297" s="15"/>
      <c r="D297" s="15"/>
      <c r="E297" s="15"/>
    </row>
    <row r="298" spans="1:5" ht="12.75">
      <c r="A298" s="15"/>
      <c r="B298" s="15"/>
      <c r="C298" s="15"/>
      <c r="D298" s="15"/>
      <c r="E298" s="15"/>
    </row>
    <row r="299" spans="1:5" ht="12.75">
      <c r="A299" s="15"/>
      <c r="B299" s="15"/>
      <c r="C299" s="15"/>
      <c r="D299" s="15"/>
      <c r="E299" s="15"/>
    </row>
    <row r="300" spans="1:5" ht="12.75">
      <c r="A300" s="15"/>
      <c r="B300" s="15"/>
      <c r="C300" s="15"/>
      <c r="D300" s="15"/>
      <c r="E300" s="15"/>
    </row>
    <row r="301" spans="1:5" ht="12.75">
      <c r="A301" s="15"/>
      <c r="B301" s="15"/>
      <c r="C301" s="15"/>
      <c r="D301" s="15"/>
      <c r="E301" s="15"/>
    </row>
    <row r="302" spans="1:5" ht="12.75">
      <c r="A302" s="15"/>
      <c r="B302" s="15"/>
      <c r="C302" s="15"/>
      <c r="D302" s="15"/>
      <c r="E302" s="15"/>
    </row>
    <row r="303" spans="1:5" ht="12.75">
      <c r="A303" s="15"/>
      <c r="B303" s="15"/>
      <c r="C303" s="15"/>
      <c r="D303" s="15"/>
      <c r="E303" s="15"/>
    </row>
    <row r="304" spans="1:5" ht="12.75">
      <c r="A304" s="15"/>
      <c r="B304" s="15"/>
      <c r="C304" s="15"/>
      <c r="D304" s="15"/>
      <c r="E304" s="15"/>
    </row>
    <row r="305" spans="1:5" ht="12.75">
      <c r="A305" s="15"/>
      <c r="B305" s="15"/>
      <c r="C305" s="15"/>
      <c r="D305" s="15"/>
      <c r="E305" s="15"/>
    </row>
    <row r="306" spans="1:5" ht="12.75">
      <c r="A306" s="15"/>
      <c r="B306" s="15"/>
      <c r="C306" s="15"/>
      <c r="D306" s="15"/>
      <c r="E306" s="15"/>
    </row>
    <row r="307" spans="1:5" ht="12.75">
      <c r="A307" s="15"/>
      <c r="B307" s="15"/>
      <c r="C307" s="15"/>
      <c r="D307" s="15"/>
      <c r="E307" s="15"/>
    </row>
    <row r="308" spans="1:5" ht="12.75">
      <c r="A308" s="15"/>
      <c r="B308" s="15"/>
      <c r="C308" s="15"/>
      <c r="D308" s="15"/>
      <c r="E308" s="15"/>
    </row>
    <row r="309" spans="1:5" ht="12.75">
      <c r="A309" s="15"/>
      <c r="B309" s="15"/>
      <c r="C309" s="15"/>
      <c r="D309" s="15"/>
      <c r="E309" s="15"/>
    </row>
    <row r="310" spans="1:5" ht="12.75">
      <c r="A310" s="15"/>
      <c r="B310" s="15"/>
      <c r="C310" s="15"/>
      <c r="D310" s="15"/>
      <c r="E310" s="15"/>
    </row>
    <row r="311" spans="1:5" ht="12.75">
      <c r="A311" s="15"/>
      <c r="B311" s="15"/>
      <c r="C311" s="15"/>
      <c r="D311" s="15"/>
      <c r="E311" s="15"/>
    </row>
    <row r="312" spans="1:5" ht="12.75">
      <c r="A312" s="15"/>
      <c r="B312" s="15"/>
      <c r="C312" s="15"/>
      <c r="D312" s="15"/>
      <c r="E312" s="15"/>
    </row>
    <row r="313" spans="1:5" ht="12.75">
      <c r="A313" s="15"/>
      <c r="B313" s="15"/>
      <c r="C313" s="15"/>
      <c r="D313" s="15"/>
      <c r="E313" s="15"/>
    </row>
    <row r="314" spans="1:5" ht="12.75">
      <c r="A314" s="15"/>
      <c r="B314" s="15"/>
      <c r="C314" s="15"/>
      <c r="D314" s="15"/>
      <c r="E314" s="15"/>
    </row>
    <row r="315" spans="1:5" ht="12.75">
      <c r="A315" s="15"/>
      <c r="B315" s="15"/>
      <c r="C315" s="15"/>
      <c r="D315" s="15"/>
      <c r="E315" s="15"/>
    </row>
    <row r="316" spans="1:5" ht="12.75">
      <c r="A316" s="15"/>
      <c r="B316" s="15"/>
      <c r="C316" s="15"/>
      <c r="D316" s="15"/>
      <c r="E316" s="15"/>
    </row>
    <row r="317" spans="1:5" ht="12.75">
      <c r="A317" s="15"/>
      <c r="B317" s="15"/>
      <c r="C317" s="15"/>
      <c r="D317" s="15"/>
      <c r="E317" s="15"/>
    </row>
    <row r="318" spans="1:5" ht="12.75">
      <c r="A318" s="15"/>
      <c r="B318" s="15"/>
      <c r="C318" s="15"/>
      <c r="D318" s="15"/>
      <c r="E318" s="15"/>
    </row>
    <row r="319" spans="1:5" ht="12.75">
      <c r="A319" s="15"/>
      <c r="B319" s="15"/>
      <c r="C319" s="15"/>
      <c r="D319" s="15"/>
      <c r="E319" s="15"/>
    </row>
    <row r="320" spans="1:5" ht="12.75">
      <c r="A320" s="15"/>
      <c r="B320" s="15"/>
      <c r="C320" s="15"/>
      <c r="D320" s="15"/>
      <c r="E320" s="15"/>
    </row>
    <row r="321" spans="1:5" ht="12.75">
      <c r="A321" s="15"/>
      <c r="B321" s="15"/>
      <c r="C321" s="15"/>
      <c r="D321" s="15"/>
      <c r="E321" s="15"/>
    </row>
    <row r="322" spans="1:5" ht="12.75">
      <c r="A322" s="15"/>
      <c r="B322" s="15"/>
      <c r="C322" s="15"/>
      <c r="D322" s="15"/>
      <c r="E322" s="15"/>
    </row>
    <row r="323" spans="1:5" ht="12.75">
      <c r="A323" s="15"/>
      <c r="B323" s="15"/>
      <c r="C323" s="15"/>
      <c r="D323" s="15"/>
      <c r="E323" s="15"/>
    </row>
    <row r="324" spans="1:5" ht="12.75">
      <c r="A324" s="15"/>
      <c r="B324" s="15"/>
      <c r="C324" s="15"/>
      <c r="D324" s="15"/>
      <c r="E324" s="15"/>
    </row>
    <row r="325" spans="1:5" ht="12.75">
      <c r="A325" s="15"/>
      <c r="B325" s="15"/>
      <c r="C325" s="15"/>
      <c r="D325" s="15"/>
      <c r="E325" s="15"/>
    </row>
    <row r="326" spans="1:5" ht="12.75">
      <c r="A326" s="15"/>
      <c r="B326" s="15"/>
      <c r="C326" s="15"/>
      <c r="D326" s="15"/>
      <c r="E326" s="15"/>
    </row>
    <row r="327" spans="1:5" ht="12.75">
      <c r="A327" s="15"/>
      <c r="B327" s="15"/>
      <c r="C327" s="15"/>
      <c r="D327" s="15"/>
      <c r="E327" s="15"/>
    </row>
    <row r="328" spans="1:5" ht="12.75">
      <c r="A328" s="15"/>
      <c r="B328" s="15"/>
      <c r="C328" s="15"/>
      <c r="D328" s="15"/>
      <c r="E328" s="15"/>
    </row>
    <row r="329" spans="1:5" ht="12.75">
      <c r="A329" s="15"/>
      <c r="B329" s="15"/>
      <c r="C329" s="15"/>
      <c r="D329" s="15"/>
      <c r="E329" s="15"/>
    </row>
    <row r="330" spans="1:5" ht="12.75">
      <c r="A330" s="15"/>
      <c r="B330" s="15"/>
      <c r="C330" s="15"/>
      <c r="D330" s="15"/>
      <c r="E330" s="15"/>
    </row>
    <row r="331" spans="1:5" ht="12.75">
      <c r="A331" s="15"/>
      <c r="B331" s="15"/>
      <c r="C331" s="15"/>
      <c r="D331" s="15"/>
      <c r="E331" s="15"/>
    </row>
    <row r="332" spans="1:5" ht="12.75">
      <c r="A332" s="15"/>
      <c r="B332" s="15"/>
      <c r="C332" s="15"/>
      <c r="D332" s="15"/>
      <c r="E332" s="15"/>
    </row>
    <row r="333" spans="1:5" ht="12.75">
      <c r="A333" s="15"/>
      <c r="B333" s="15"/>
      <c r="C333" s="15"/>
      <c r="D333" s="15"/>
      <c r="E333" s="15"/>
    </row>
    <row r="334" spans="1:5" ht="12.75">
      <c r="A334" s="15"/>
      <c r="B334" s="15"/>
      <c r="C334" s="15"/>
      <c r="D334" s="15"/>
      <c r="E334" s="15"/>
    </row>
    <row r="335" spans="1:5" ht="12.75">
      <c r="A335" s="15"/>
      <c r="B335" s="15"/>
      <c r="C335" s="15"/>
      <c r="D335" s="15"/>
      <c r="E335" s="15"/>
    </row>
    <row r="336" spans="1:5" ht="12.75">
      <c r="A336" s="15"/>
      <c r="B336" s="15"/>
      <c r="C336" s="15"/>
      <c r="D336" s="15"/>
      <c r="E336" s="15"/>
    </row>
    <row r="337" spans="1:5" ht="12.75">
      <c r="A337" s="15"/>
      <c r="B337" s="15"/>
      <c r="C337" s="15"/>
      <c r="D337" s="15"/>
      <c r="E337" s="15"/>
    </row>
    <row r="338" spans="1:5" ht="12.75">
      <c r="A338" s="15"/>
      <c r="B338" s="15"/>
      <c r="C338" s="15"/>
      <c r="D338" s="15"/>
      <c r="E338" s="15"/>
    </row>
    <row r="339" spans="1:5" ht="12.75">
      <c r="A339" s="15"/>
      <c r="B339" s="15"/>
      <c r="C339" s="15"/>
      <c r="D339" s="15"/>
      <c r="E339" s="15"/>
    </row>
    <row r="340" spans="1:5" ht="12.75">
      <c r="A340" s="15"/>
      <c r="B340" s="15"/>
      <c r="C340" s="15"/>
      <c r="D340" s="15"/>
      <c r="E340" s="15"/>
    </row>
    <row r="341" spans="1:5" ht="12.75">
      <c r="A341" s="15"/>
      <c r="B341" s="15"/>
      <c r="C341" s="15"/>
      <c r="D341" s="15"/>
      <c r="E341" s="15"/>
    </row>
    <row r="342" spans="1:5" ht="12.75">
      <c r="A342" s="15"/>
      <c r="B342" s="15"/>
      <c r="C342" s="15"/>
      <c r="D342" s="15"/>
      <c r="E342" s="15"/>
    </row>
    <row r="343" spans="1:5" ht="12.75">
      <c r="A343" s="15"/>
      <c r="B343" s="15"/>
      <c r="C343" s="15"/>
      <c r="D343" s="15"/>
      <c r="E343" s="15"/>
    </row>
    <row r="344" spans="1:5" ht="12.75">
      <c r="A344" s="15"/>
      <c r="B344" s="15"/>
      <c r="C344" s="15"/>
      <c r="D344" s="15"/>
      <c r="E344" s="15"/>
    </row>
    <row r="345" spans="1:5" ht="12.75">
      <c r="A345" s="15"/>
      <c r="B345" s="15"/>
      <c r="C345" s="15"/>
      <c r="D345" s="15"/>
      <c r="E345" s="15"/>
    </row>
    <row r="346" spans="1:5" ht="12.75">
      <c r="A346" s="15"/>
      <c r="B346" s="15"/>
      <c r="C346" s="15"/>
      <c r="D346" s="15"/>
      <c r="E346" s="15"/>
    </row>
    <row r="347" spans="1:5" ht="12.75">
      <c r="A347" s="15"/>
      <c r="B347" s="15"/>
      <c r="C347" s="15"/>
      <c r="D347" s="15"/>
      <c r="E347" s="15"/>
    </row>
    <row r="348" spans="1:5" ht="12.75">
      <c r="A348" s="15"/>
      <c r="B348" s="15"/>
      <c r="C348" s="15"/>
      <c r="D348" s="15"/>
      <c r="E348" s="15"/>
    </row>
    <row r="349" spans="1:5" ht="12.75">
      <c r="A349" s="15"/>
      <c r="B349" s="15"/>
      <c r="C349" s="15"/>
      <c r="D349" s="15"/>
      <c r="E349" s="15"/>
    </row>
    <row r="350" spans="1:5" ht="12.75">
      <c r="A350" s="15"/>
      <c r="B350" s="15"/>
      <c r="C350" s="15"/>
      <c r="D350" s="15"/>
      <c r="E350" s="15"/>
    </row>
    <row r="351" spans="1:5" ht="12.75">
      <c r="A351" s="15"/>
      <c r="B351" s="15"/>
      <c r="C351" s="15"/>
      <c r="D351" s="15"/>
      <c r="E351" s="15"/>
    </row>
    <row r="352" spans="1:5" ht="12.75">
      <c r="A352" s="15"/>
      <c r="B352" s="15"/>
      <c r="C352" s="15"/>
      <c r="D352" s="15"/>
      <c r="E352" s="15"/>
    </row>
    <row r="353" spans="1:5" ht="12.75">
      <c r="A353" s="15"/>
      <c r="B353" s="15"/>
      <c r="C353" s="15"/>
      <c r="D353" s="15"/>
      <c r="E353" s="15"/>
    </row>
    <row r="354" spans="1:5" ht="12.75">
      <c r="A354" s="15"/>
      <c r="B354" s="15"/>
      <c r="C354" s="15"/>
      <c r="D354" s="15"/>
      <c r="E354" s="15"/>
    </row>
    <row r="355" spans="1:5" ht="12.75">
      <c r="A355" s="15"/>
      <c r="B355" s="15"/>
      <c r="C355" s="15"/>
      <c r="D355" s="15"/>
      <c r="E355" s="15"/>
    </row>
    <row r="356" spans="1:5" ht="12.75">
      <c r="A356" s="15"/>
      <c r="B356" s="15"/>
      <c r="C356" s="15"/>
      <c r="D356" s="15"/>
      <c r="E356" s="15"/>
    </row>
    <row r="357" spans="1:5" ht="12.75">
      <c r="A357" s="15"/>
      <c r="B357" s="15"/>
      <c r="C357" s="15"/>
      <c r="D357" s="15"/>
      <c r="E357" s="15"/>
    </row>
    <row r="358" spans="1:5" ht="12.75">
      <c r="A358" s="15"/>
      <c r="B358" s="15"/>
      <c r="C358" s="15"/>
      <c r="D358" s="15"/>
      <c r="E358" s="15"/>
    </row>
    <row r="359" spans="1:5" ht="12.75">
      <c r="A359" s="15"/>
      <c r="B359" s="15"/>
      <c r="C359" s="15"/>
      <c r="D359" s="15"/>
      <c r="E359" s="15"/>
    </row>
    <row r="360" spans="1:5" ht="12.75">
      <c r="A360" s="15"/>
      <c r="B360" s="15"/>
      <c r="C360" s="15"/>
      <c r="D360" s="15"/>
      <c r="E360" s="15"/>
    </row>
    <row r="361" spans="1:5" ht="12.75">
      <c r="A361" s="15"/>
      <c r="B361" s="15"/>
      <c r="C361" s="15"/>
      <c r="D361" s="15"/>
      <c r="E361" s="15"/>
    </row>
    <row r="362" spans="1:5" ht="12.75">
      <c r="A362" s="15"/>
      <c r="B362" s="15"/>
      <c r="C362" s="15"/>
      <c r="D362" s="15"/>
      <c r="E362" s="15"/>
    </row>
    <row r="363" spans="1:5" ht="12.75">
      <c r="A363" s="15"/>
      <c r="B363" s="15"/>
      <c r="C363" s="15"/>
      <c r="D363" s="15"/>
      <c r="E363" s="15"/>
    </row>
    <row r="364" spans="1:5" ht="12.75">
      <c r="A364" s="15"/>
      <c r="B364" s="15"/>
      <c r="C364" s="15"/>
      <c r="D364" s="15"/>
      <c r="E364" s="15"/>
    </row>
    <row r="365" spans="1:5" ht="12.75">
      <c r="A365" s="15"/>
      <c r="B365" s="15"/>
      <c r="C365" s="15"/>
      <c r="D365" s="15"/>
      <c r="E365" s="15"/>
    </row>
    <row r="366" spans="1:5" ht="12.75">
      <c r="A366" s="15"/>
      <c r="B366" s="15"/>
      <c r="C366" s="15"/>
      <c r="D366" s="15"/>
      <c r="E366" s="15"/>
    </row>
    <row r="367" spans="1:5" ht="12.75">
      <c r="A367" s="15"/>
      <c r="B367" s="15"/>
      <c r="C367" s="15"/>
      <c r="D367" s="15"/>
      <c r="E367" s="15"/>
    </row>
    <row r="368" spans="1:5" ht="12.75">
      <c r="A368" s="15"/>
      <c r="B368" s="15"/>
      <c r="C368" s="15"/>
      <c r="D368" s="15"/>
      <c r="E368" s="15"/>
    </row>
    <row r="369" spans="1:5" ht="12.75">
      <c r="A369" s="15"/>
      <c r="B369" s="15"/>
      <c r="C369" s="15"/>
      <c r="D369" s="15"/>
      <c r="E369" s="15"/>
    </row>
    <row r="370" spans="1:5" ht="12.75">
      <c r="A370" s="15"/>
      <c r="B370" s="15"/>
      <c r="C370" s="15"/>
      <c r="D370" s="15"/>
      <c r="E370" s="15"/>
    </row>
    <row r="371" spans="1:5" ht="12.75">
      <c r="A371" s="15"/>
      <c r="B371" s="15"/>
      <c r="C371" s="15"/>
      <c r="D371" s="15"/>
      <c r="E371" s="15"/>
    </row>
    <row r="372" spans="1:5" ht="12.75">
      <c r="A372" s="15"/>
      <c r="B372" s="15"/>
      <c r="C372" s="15"/>
      <c r="D372" s="15"/>
      <c r="E372" s="15"/>
    </row>
    <row r="373" spans="1:5" ht="12.75">
      <c r="A373" s="15"/>
      <c r="B373" s="15"/>
      <c r="C373" s="15"/>
      <c r="D373" s="15"/>
      <c r="E373" s="15"/>
    </row>
    <row r="374" spans="1:5" ht="12.75">
      <c r="A374" s="15"/>
      <c r="B374" s="15"/>
      <c r="C374" s="15"/>
      <c r="D374" s="15"/>
      <c r="E374" s="15"/>
    </row>
    <row r="375" spans="1:5" ht="12.75">
      <c r="A375" s="15"/>
      <c r="B375" s="15"/>
      <c r="C375" s="15"/>
      <c r="D375" s="15"/>
      <c r="E375" s="15"/>
    </row>
    <row r="376" spans="1:5" ht="12.75">
      <c r="A376" s="15"/>
      <c r="B376" s="15"/>
      <c r="C376" s="15"/>
      <c r="D376" s="15"/>
      <c r="E376" s="15"/>
    </row>
    <row r="377" spans="1:5" ht="12.75">
      <c r="A377" s="15"/>
      <c r="B377" s="15"/>
      <c r="C377" s="15"/>
      <c r="D377" s="15"/>
      <c r="E377" s="15"/>
    </row>
    <row r="378" spans="1:5" ht="12.75">
      <c r="A378" s="15"/>
      <c r="B378" s="15"/>
      <c r="C378" s="15"/>
      <c r="D378" s="15"/>
      <c r="E378" s="15"/>
    </row>
    <row r="379" spans="1:5" ht="12.75">
      <c r="A379" s="15"/>
      <c r="B379" s="15"/>
      <c r="C379" s="15"/>
      <c r="D379" s="15"/>
      <c r="E379" s="15"/>
    </row>
    <row r="380" spans="1:5" ht="12.75">
      <c r="A380" s="15"/>
      <c r="B380" s="15"/>
      <c r="C380" s="15"/>
      <c r="D380" s="15"/>
      <c r="E380" s="15"/>
    </row>
    <row r="381" spans="1:5" ht="12.75">
      <c r="A381" s="15"/>
      <c r="B381" s="15"/>
      <c r="C381" s="15"/>
      <c r="D381" s="15"/>
      <c r="E381" s="15"/>
    </row>
    <row r="382" spans="1:5" ht="12.75">
      <c r="A382" s="15"/>
      <c r="B382" s="15"/>
      <c r="C382" s="15"/>
      <c r="D382" s="15"/>
      <c r="E382" s="15"/>
    </row>
    <row r="383" spans="1:5" ht="12.75">
      <c r="A383" s="15"/>
      <c r="B383" s="15"/>
      <c r="C383" s="15"/>
      <c r="D383" s="15"/>
      <c r="E383" s="15"/>
    </row>
    <row r="384" spans="1:5" ht="12.75">
      <c r="A384" s="15"/>
      <c r="B384" s="15"/>
      <c r="C384" s="15"/>
      <c r="D384" s="15"/>
      <c r="E384" s="15"/>
    </row>
    <row r="385" spans="1:5" ht="12.75">
      <c r="A385" s="15"/>
      <c r="B385" s="15"/>
      <c r="C385" s="15"/>
      <c r="D385" s="15"/>
      <c r="E385" s="15"/>
    </row>
    <row r="386" spans="1:5" ht="12.75">
      <c r="A386" s="15"/>
      <c r="B386" s="15"/>
      <c r="C386" s="15"/>
      <c r="D386" s="15"/>
      <c r="E386" s="15"/>
    </row>
    <row r="387" spans="1:5" ht="12.75">
      <c r="A387" s="15"/>
      <c r="B387" s="15"/>
      <c r="C387" s="15"/>
      <c r="D387" s="15"/>
      <c r="E387" s="15"/>
    </row>
    <row r="388" spans="1:5" ht="12.75">
      <c r="A388" s="15"/>
      <c r="B388" s="15"/>
      <c r="C388" s="15"/>
      <c r="D388" s="15"/>
      <c r="E388" s="15"/>
    </row>
    <row r="389" spans="1:5" ht="12.75">
      <c r="A389" s="15"/>
      <c r="B389" s="15"/>
      <c r="C389" s="15"/>
      <c r="D389" s="15"/>
      <c r="E389" s="15"/>
    </row>
    <row r="390" spans="1:5" ht="12.75">
      <c r="A390" s="15"/>
      <c r="B390" s="15"/>
      <c r="C390" s="15"/>
      <c r="D390" s="15"/>
      <c r="E390" s="15"/>
    </row>
    <row r="391" spans="1:5" ht="12.75">
      <c r="A391" s="15"/>
      <c r="B391" s="15"/>
      <c r="C391" s="15"/>
      <c r="D391" s="15"/>
      <c r="E391" s="15"/>
    </row>
    <row r="392" spans="1:5" ht="12.75">
      <c r="A392" s="15"/>
      <c r="B392" s="15"/>
      <c r="C392" s="15"/>
      <c r="D392" s="15"/>
      <c r="E392" s="15"/>
    </row>
    <row r="393" spans="1:5" ht="12.75">
      <c r="A393" s="15"/>
      <c r="B393" s="15"/>
      <c r="C393" s="15"/>
      <c r="D393" s="15"/>
      <c r="E393" s="15"/>
    </row>
    <row r="394" spans="1:5" ht="12.75">
      <c r="A394" s="15"/>
      <c r="B394" s="15"/>
      <c r="C394" s="15"/>
      <c r="D394" s="15"/>
      <c r="E394" s="15"/>
    </row>
    <row r="395" spans="1:5" ht="12.75">
      <c r="A395" s="15"/>
      <c r="B395" s="15"/>
      <c r="C395" s="15"/>
      <c r="D395" s="15"/>
      <c r="E395" s="15"/>
    </row>
    <row r="396" spans="1:5" ht="12.75">
      <c r="A396" s="15"/>
      <c r="B396" s="15"/>
      <c r="C396" s="15"/>
      <c r="D396" s="15"/>
      <c r="E396" s="15"/>
    </row>
    <row r="397" spans="1:5" ht="12.75">
      <c r="A397" s="15"/>
      <c r="B397" s="15"/>
      <c r="C397" s="15"/>
      <c r="D397" s="15"/>
      <c r="E397" s="15"/>
    </row>
    <row r="398" spans="1:5" ht="12.75">
      <c r="A398" s="15"/>
      <c r="B398" s="15"/>
      <c r="C398" s="15"/>
      <c r="D398" s="15"/>
      <c r="E398" s="15"/>
    </row>
    <row r="399" spans="1:5" ht="12.75">
      <c r="A399" s="15"/>
      <c r="B399" s="15"/>
      <c r="C399" s="15"/>
      <c r="D399" s="15"/>
      <c r="E399" s="15"/>
    </row>
    <row r="400" spans="1:5" ht="12.75">
      <c r="A400" s="15"/>
      <c r="B400" s="15"/>
      <c r="C400" s="15"/>
      <c r="D400" s="15"/>
      <c r="E400" s="15"/>
    </row>
    <row r="401" spans="1:5" ht="12.75">
      <c r="A401" s="15"/>
      <c r="B401" s="15"/>
      <c r="C401" s="15"/>
      <c r="D401" s="15"/>
      <c r="E401" s="15"/>
    </row>
    <row r="402" spans="1:5" ht="12.75">
      <c r="A402" s="15"/>
      <c r="B402" s="15"/>
      <c r="C402" s="15"/>
      <c r="D402" s="15"/>
      <c r="E402" s="15"/>
    </row>
    <row r="403" spans="1:5" ht="12.75">
      <c r="A403" s="15"/>
      <c r="B403" s="15"/>
      <c r="C403" s="15"/>
      <c r="D403" s="15"/>
      <c r="E403" s="15"/>
    </row>
    <row r="404" spans="1:5" ht="12.75">
      <c r="A404" s="15"/>
      <c r="B404" s="15"/>
      <c r="C404" s="15"/>
      <c r="D404" s="15"/>
      <c r="E404" s="15"/>
    </row>
    <row r="405" spans="1:5" ht="12.75">
      <c r="A405" s="15"/>
      <c r="B405" s="15"/>
      <c r="C405" s="15"/>
      <c r="D405" s="15"/>
      <c r="E405" s="15"/>
    </row>
    <row r="406" spans="1:5" ht="12.75">
      <c r="A406" s="15"/>
      <c r="B406" s="15"/>
      <c r="C406" s="15"/>
      <c r="D406" s="15"/>
      <c r="E406" s="15"/>
    </row>
    <row r="407" spans="1:5" ht="12.75">
      <c r="A407" s="15"/>
      <c r="B407" s="15"/>
      <c r="C407" s="15"/>
      <c r="D407" s="15"/>
      <c r="E407" s="15"/>
    </row>
    <row r="408" spans="1:5" ht="12.75">
      <c r="A408" s="15"/>
      <c r="B408" s="15"/>
      <c r="C408" s="15"/>
      <c r="D408" s="15"/>
      <c r="E408" s="15"/>
    </row>
    <row r="409" spans="1:5" ht="12.75">
      <c r="A409" s="15"/>
      <c r="B409" s="15"/>
      <c r="C409" s="15"/>
      <c r="D409" s="15"/>
      <c r="E409" s="15"/>
    </row>
    <row r="410" spans="1:5" ht="12.75">
      <c r="A410" s="15"/>
      <c r="B410" s="15"/>
      <c r="C410" s="15"/>
      <c r="D410" s="15"/>
      <c r="E410" s="15"/>
    </row>
    <row r="411" spans="1:5" ht="12.75">
      <c r="A411" s="15"/>
      <c r="B411" s="15"/>
      <c r="C411" s="15"/>
      <c r="D411" s="15"/>
      <c r="E411" s="15"/>
    </row>
    <row r="412" spans="1:5" ht="12.75">
      <c r="A412" s="15"/>
      <c r="B412" s="15"/>
      <c r="C412" s="15"/>
      <c r="D412" s="15"/>
      <c r="E412" s="15"/>
    </row>
    <row r="413" spans="1:5" ht="12.75">
      <c r="A413" s="15"/>
      <c r="B413" s="15"/>
      <c r="C413" s="15"/>
      <c r="D413" s="15"/>
      <c r="E413" s="15"/>
    </row>
    <row r="414" spans="1:5" ht="12.75">
      <c r="A414" s="15"/>
      <c r="B414" s="15"/>
      <c r="C414" s="15"/>
      <c r="D414" s="15"/>
      <c r="E414" s="15"/>
    </row>
    <row r="415" spans="1:5" ht="12.75">
      <c r="A415" s="15"/>
      <c r="B415" s="15"/>
      <c r="C415" s="15"/>
      <c r="D415" s="15"/>
      <c r="E415" s="15"/>
    </row>
    <row r="416" spans="1:5" ht="12.75">
      <c r="A416" s="15"/>
      <c r="B416" s="15"/>
      <c r="C416" s="15"/>
      <c r="D416" s="15"/>
      <c r="E416" s="15"/>
    </row>
    <row r="417" spans="1:5" ht="12.75">
      <c r="A417" s="15"/>
      <c r="B417" s="15"/>
      <c r="C417" s="15"/>
      <c r="D417" s="15"/>
      <c r="E417" s="15"/>
    </row>
    <row r="418" spans="1:5" ht="12.75">
      <c r="A418" s="15"/>
      <c r="B418" s="15"/>
      <c r="C418" s="15"/>
      <c r="D418" s="15"/>
      <c r="E418" s="15"/>
    </row>
    <row r="419" spans="1:5" ht="12.75">
      <c r="A419" s="15"/>
      <c r="B419" s="15"/>
      <c r="C419" s="15"/>
      <c r="D419" s="15"/>
      <c r="E419" s="15"/>
    </row>
    <row r="420" spans="1:5" ht="12.75">
      <c r="A420" s="15"/>
      <c r="B420" s="15"/>
      <c r="C420" s="15"/>
      <c r="D420" s="15"/>
      <c r="E420" s="15"/>
    </row>
    <row r="421" spans="1:5" ht="12.75">
      <c r="A421" s="15"/>
      <c r="B421" s="15"/>
      <c r="C421" s="15"/>
      <c r="D421" s="15"/>
      <c r="E421" s="15"/>
    </row>
    <row r="422" spans="1:5" ht="12.75">
      <c r="A422" s="15"/>
      <c r="B422" s="15"/>
      <c r="C422" s="15"/>
      <c r="D422" s="15"/>
      <c r="E422" s="15"/>
    </row>
    <row r="423" spans="1:5" ht="12.75">
      <c r="A423" s="15"/>
      <c r="B423" s="15"/>
      <c r="C423" s="15"/>
      <c r="D423" s="15"/>
      <c r="E423" s="15"/>
    </row>
    <row r="424" spans="1:5" ht="12.75">
      <c r="A424" s="15"/>
      <c r="B424" s="15"/>
      <c r="C424" s="15"/>
      <c r="D424" s="15"/>
      <c r="E424" s="15"/>
    </row>
    <row r="425" spans="1:5" ht="12.75">
      <c r="A425" s="15"/>
      <c r="B425" s="15"/>
      <c r="C425" s="15"/>
      <c r="D425" s="15"/>
      <c r="E425" s="15"/>
    </row>
    <row r="426" spans="1:5" ht="12.75">
      <c r="A426" s="15"/>
      <c r="B426" s="15"/>
      <c r="C426" s="15"/>
      <c r="D426" s="15"/>
      <c r="E426" s="15"/>
    </row>
    <row r="427" spans="1:5" ht="12.75">
      <c r="A427" s="15"/>
      <c r="B427" s="15"/>
      <c r="C427" s="15"/>
      <c r="D427" s="15"/>
      <c r="E427" s="15"/>
    </row>
    <row r="428" spans="1:5" ht="12.75">
      <c r="A428" s="15"/>
      <c r="B428" s="15"/>
      <c r="C428" s="15"/>
      <c r="D428" s="15"/>
      <c r="E428" s="15"/>
    </row>
    <row r="429" spans="1:5" ht="12.75">
      <c r="A429" s="15"/>
      <c r="B429" s="15"/>
      <c r="C429" s="15"/>
      <c r="D429" s="15"/>
      <c r="E429" s="15"/>
    </row>
    <row r="430" spans="1:5" ht="12.75">
      <c r="A430" s="15"/>
      <c r="B430" s="15"/>
      <c r="C430" s="15"/>
      <c r="D430" s="15"/>
      <c r="E430" s="15"/>
    </row>
    <row r="431" spans="1:5" ht="12.75">
      <c r="A431" s="15"/>
      <c r="B431" s="15"/>
      <c r="C431" s="15"/>
      <c r="D431" s="15"/>
      <c r="E431" s="15"/>
    </row>
    <row r="432" spans="1:5" ht="12.75">
      <c r="A432" s="15"/>
      <c r="B432" s="15"/>
      <c r="C432" s="15"/>
      <c r="D432" s="15"/>
      <c r="E432" s="15"/>
    </row>
    <row r="433" spans="1:5" ht="12.75">
      <c r="A433" s="15"/>
      <c r="B433" s="15"/>
      <c r="C433" s="15"/>
      <c r="D433" s="15"/>
      <c r="E433" s="15"/>
    </row>
    <row r="434" spans="1:5" ht="12.75">
      <c r="A434" s="15"/>
      <c r="B434" s="15"/>
      <c r="C434" s="15"/>
      <c r="D434" s="15"/>
      <c r="E434" s="15"/>
    </row>
    <row r="435" spans="1:5" ht="12.75">
      <c r="A435" s="15"/>
      <c r="B435" s="15"/>
      <c r="C435" s="15"/>
      <c r="D435" s="15"/>
      <c r="E435" s="15"/>
    </row>
    <row r="436" spans="1:5" ht="12.75">
      <c r="A436" s="15"/>
      <c r="B436" s="15"/>
      <c r="C436" s="15"/>
      <c r="D436" s="15"/>
      <c r="E436" s="15"/>
    </row>
    <row r="437" spans="1:5" ht="12.75">
      <c r="A437" s="15"/>
      <c r="B437" s="15"/>
      <c r="C437" s="15"/>
      <c r="D437" s="15"/>
      <c r="E437" s="15"/>
    </row>
    <row r="438" spans="1:5" ht="12.75">
      <c r="A438" s="15"/>
      <c r="B438" s="15"/>
      <c r="C438" s="15"/>
      <c r="D438" s="15"/>
      <c r="E438" s="15"/>
    </row>
    <row r="439" spans="1:5" ht="12.75">
      <c r="A439" s="15"/>
      <c r="B439" s="15"/>
      <c r="C439" s="15"/>
      <c r="D439" s="15"/>
      <c r="E439" s="15"/>
    </row>
    <row r="440" spans="1:5" ht="12.75">
      <c r="A440" s="15"/>
      <c r="B440" s="15"/>
      <c r="C440" s="15"/>
      <c r="D440" s="15"/>
      <c r="E440" s="15"/>
    </row>
    <row r="441" spans="1:5" ht="12.75">
      <c r="A441" s="15"/>
      <c r="B441" s="15"/>
      <c r="C441" s="15"/>
      <c r="D441" s="15"/>
      <c r="E441" s="15"/>
    </row>
    <row r="442" spans="1:5" ht="12.75">
      <c r="A442" s="15"/>
      <c r="B442" s="15"/>
      <c r="C442" s="15"/>
      <c r="D442" s="15"/>
      <c r="E442" s="15"/>
    </row>
    <row r="443" spans="1:5" ht="12.75">
      <c r="A443" s="15"/>
      <c r="B443" s="15"/>
      <c r="C443" s="15"/>
      <c r="D443" s="15"/>
      <c r="E443" s="15"/>
    </row>
    <row r="444" spans="1:5" ht="12.75">
      <c r="A444" s="15"/>
      <c r="B444" s="15"/>
      <c r="C444" s="15"/>
      <c r="D444" s="15"/>
      <c r="E444" s="15"/>
    </row>
    <row r="445" spans="1:5" ht="12.75">
      <c r="A445" s="15"/>
      <c r="B445" s="15"/>
      <c r="C445" s="15"/>
      <c r="D445" s="15"/>
      <c r="E445" s="15"/>
    </row>
    <row r="446" spans="1:5" ht="12.75">
      <c r="A446" s="15"/>
      <c r="B446" s="15"/>
      <c r="C446" s="15"/>
      <c r="D446" s="15"/>
      <c r="E446" s="15"/>
    </row>
    <row r="447" spans="1:5" ht="12.75">
      <c r="A447" s="15"/>
      <c r="B447" s="15"/>
      <c r="C447" s="15"/>
      <c r="D447" s="15"/>
      <c r="E447" s="15"/>
    </row>
    <row r="448" spans="1:5" ht="12.75">
      <c r="A448" s="15"/>
      <c r="B448" s="15"/>
      <c r="C448" s="15"/>
      <c r="D448" s="15"/>
      <c r="E448" s="15"/>
    </row>
    <row r="449" spans="1:5" ht="12.75">
      <c r="A449" s="15"/>
      <c r="B449" s="15"/>
      <c r="C449" s="15"/>
      <c r="D449" s="15"/>
      <c r="E449" s="15"/>
    </row>
    <row r="450" spans="1:5" ht="12.75">
      <c r="A450" s="15"/>
      <c r="B450" s="15"/>
      <c r="C450" s="15"/>
      <c r="D450" s="15"/>
      <c r="E450" s="15"/>
    </row>
    <row r="451" spans="1:5" ht="12.75">
      <c r="A451" s="15"/>
      <c r="B451" s="15"/>
      <c r="C451" s="15"/>
      <c r="D451" s="15"/>
      <c r="E451" s="15"/>
    </row>
    <row r="452" spans="1:5" ht="12.75">
      <c r="A452" s="15"/>
      <c r="B452" s="15"/>
      <c r="C452" s="15"/>
      <c r="D452" s="15"/>
      <c r="E452" s="15"/>
    </row>
    <row r="453" spans="1:5" ht="12.75">
      <c r="A453" s="15"/>
      <c r="B453" s="15"/>
      <c r="C453" s="15"/>
      <c r="D453" s="15"/>
      <c r="E453" s="15"/>
    </row>
    <row r="454" spans="1:5" ht="12.75">
      <c r="A454" s="15"/>
      <c r="B454" s="15"/>
      <c r="C454" s="15"/>
      <c r="D454" s="15"/>
      <c r="E454" s="15"/>
    </row>
    <row r="455" spans="1:5" ht="12.75">
      <c r="A455" s="15"/>
      <c r="B455" s="15"/>
      <c r="C455" s="15"/>
      <c r="D455" s="15"/>
      <c r="E455" s="15"/>
    </row>
    <row r="456" spans="1:5" ht="12.75">
      <c r="A456" s="15"/>
      <c r="B456" s="15"/>
      <c r="C456" s="15"/>
      <c r="D456" s="15"/>
      <c r="E456" s="15"/>
    </row>
    <row r="457" spans="1:5" ht="12.75">
      <c r="A457" s="15"/>
      <c r="B457" s="15"/>
      <c r="C457" s="15"/>
      <c r="D457" s="15"/>
      <c r="E457" s="15"/>
    </row>
    <row r="458" spans="1:5" ht="12.75">
      <c r="A458" s="15"/>
      <c r="B458" s="15"/>
      <c r="C458" s="15"/>
      <c r="D458" s="15"/>
      <c r="E458" s="15"/>
    </row>
    <row r="459" spans="1:5" ht="12.75">
      <c r="A459" s="15"/>
      <c r="B459" s="15"/>
      <c r="C459" s="15"/>
      <c r="D459" s="15"/>
      <c r="E459" s="15"/>
    </row>
    <row r="460" spans="1:5" ht="12.75">
      <c r="A460" s="15"/>
      <c r="B460" s="15"/>
      <c r="C460" s="15"/>
      <c r="D460" s="15"/>
      <c r="E460" s="15"/>
    </row>
    <row r="461" spans="1:5" ht="12.75">
      <c r="A461" s="15"/>
      <c r="B461" s="15"/>
      <c r="C461" s="15"/>
      <c r="D461" s="15"/>
      <c r="E461" s="15"/>
    </row>
    <row r="462" spans="1:5" ht="12.75">
      <c r="A462" s="15"/>
      <c r="B462" s="15"/>
      <c r="C462" s="15"/>
      <c r="D462" s="15"/>
      <c r="E462" s="15"/>
    </row>
    <row r="463" spans="1:5" ht="12.75">
      <c r="A463" s="15"/>
      <c r="B463" s="15"/>
      <c r="C463" s="15"/>
      <c r="D463" s="15"/>
      <c r="E463" s="15"/>
    </row>
    <row r="464" spans="1:5" ht="12.75">
      <c r="A464" s="15"/>
      <c r="B464" s="15"/>
      <c r="C464" s="15"/>
      <c r="D464" s="15"/>
      <c r="E464" s="15"/>
    </row>
    <row r="465" spans="1:5" ht="12.75">
      <c r="A465" s="15"/>
      <c r="B465" s="15"/>
      <c r="C465" s="15"/>
      <c r="D465" s="15"/>
      <c r="E465" s="15"/>
    </row>
    <row r="466" spans="1:5" ht="12.75">
      <c r="A466" s="15"/>
      <c r="B466" s="15"/>
      <c r="C466" s="15"/>
      <c r="D466" s="15"/>
      <c r="E466" s="15"/>
    </row>
    <row r="467" spans="1:5" ht="12.75">
      <c r="A467" s="15"/>
      <c r="B467" s="15"/>
      <c r="C467" s="15"/>
      <c r="D467" s="15"/>
      <c r="E467" s="15"/>
    </row>
    <row r="468" spans="1:5" ht="12.75">
      <c r="A468" s="15"/>
      <c r="B468" s="15"/>
      <c r="C468" s="15"/>
      <c r="D468" s="15"/>
      <c r="E468" s="15"/>
    </row>
    <row r="469" spans="1:5" ht="12.75">
      <c r="A469" s="15"/>
      <c r="B469" s="15"/>
      <c r="C469" s="15"/>
      <c r="D469" s="15"/>
      <c r="E469" s="15"/>
    </row>
    <row r="470" spans="1:5" ht="12.75">
      <c r="A470" s="15"/>
      <c r="B470" s="15"/>
      <c r="C470" s="15"/>
      <c r="D470" s="15"/>
      <c r="E470" s="15"/>
    </row>
    <row r="471" spans="1:5" ht="12.75">
      <c r="A471" s="15"/>
      <c r="B471" s="15"/>
      <c r="C471" s="15"/>
      <c r="D471" s="15"/>
      <c r="E471" s="15"/>
    </row>
    <row r="472" spans="1:5" ht="12.75">
      <c r="A472" s="15"/>
      <c r="B472" s="15"/>
      <c r="C472" s="15"/>
      <c r="D472" s="15"/>
      <c r="E472" s="15"/>
    </row>
    <row r="473" spans="1:5" ht="12.75">
      <c r="A473" s="15"/>
      <c r="B473" s="15"/>
      <c r="C473" s="15"/>
      <c r="D473" s="15"/>
      <c r="E473" s="15"/>
    </row>
    <row r="474" spans="1:5" ht="12.75">
      <c r="A474" s="15"/>
      <c r="B474" s="15"/>
      <c r="C474" s="15"/>
      <c r="D474" s="15"/>
      <c r="E474" s="15"/>
    </row>
    <row r="475" spans="1:5" ht="12.75">
      <c r="A475" s="15"/>
      <c r="B475" s="15"/>
      <c r="C475" s="15"/>
      <c r="D475" s="15"/>
      <c r="E475" s="15"/>
    </row>
    <row r="476" spans="1:5" ht="12.75">
      <c r="A476" s="15"/>
      <c r="B476" s="15"/>
      <c r="C476" s="15"/>
      <c r="D476" s="15"/>
      <c r="E476" s="15"/>
    </row>
    <row r="477" spans="1:5" ht="12.75">
      <c r="A477" s="15"/>
      <c r="B477" s="15"/>
      <c r="C477" s="15"/>
      <c r="D477" s="15"/>
      <c r="E477" s="15"/>
    </row>
    <row r="478" spans="1:5" ht="12.75">
      <c r="A478" s="15"/>
      <c r="B478" s="15"/>
      <c r="C478" s="15"/>
      <c r="D478" s="15"/>
      <c r="E478" s="15"/>
    </row>
    <row r="479" spans="1:5" ht="12.75">
      <c r="A479" s="15"/>
      <c r="B479" s="15"/>
      <c r="C479" s="15"/>
      <c r="D479" s="15"/>
      <c r="E479" s="15"/>
    </row>
    <row r="480" spans="1:5" ht="12.75">
      <c r="A480" s="15"/>
      <c r="B480" s="15"/>
      <c r="C480" s="15"/>
      <c r="D480" s="15"/>
      <c r="E480" s="15"/>
    </row>
    <row r="481" spans="1:5" ht="12.75">
      <c r="A481" s="15"/>
      <c r="B481" s="15"/>
      <c r="C481" s="15"/>
      <c r="D481" s="15"/>
      <c r="E481" s="15"/>
    </row>
    <row r="482" spans="1:5" ht="12.75">
      <c r="A482" s="15"/>
      <c r="B482" s="15"/>
      <c r="C482" s="15"/>
      <c r="D482" s="15"/>
      <c r="E482" s="15"/>
    </row>
    <row r="483" spans="1:5" ht="12.75">
      <c r="A483" s="15"/>
      <c r="B483" s="15"/>
      <c r="C483" s="15"/>
      <c r="D483" s="15"/>
      <c r="E483" s="15"/>
    </row>
    <row r="484" spans="1:5" ht="12.75">
      <c r="A484" s="15"/>
      <c r="B484" s="15"/>
      <c r="C484" s="15"/>
      <c r="D484" s="15"/>
      <c r="E484" s="15"/>
    </row>
    <row r="485" spans="1:5" ht="12.75">
      <c r="A485" s="15"/>
      <c r="B485" s="15"/>
      <c r="C485" s="15"/>
      <c r="D485" s="15"/>
      <c r="E485" s="15"/>
    </row>
    <row r="486" spans="1:5" ht="12.75">
      <c r="A486" s="15"/>
      <c r="B486" s="15"/>
      <c r="C486" s="15"/>
      <c r="D486" s="15"/>
      <c r="E486" s="15"/>
    </row>
    <row r="487" spans="1:5" ht="12.75">
      <c r="A487" s="15"/>
      <c r="B487" s="15"/>
      <c r="C487" s="15"/>
      <c r="D487" s="15"/>
      <c r="E487" s="15"/>
    </row>
    <row r="488" spans="1:5" ht="12.75">
      <c r="A488" s="15"/>
      <c r="B488" s="15"/>
      <c r="C488" s="15"/>
      <c r="D488" s="15"/>
      <c r="E488" s="15"/>
    </row>
    <row r="489" spans="1:5" ht="12.75">
      <c r="A489" s="15"/>
      <c r="B489" s="15"/>
      <c r="C489" s="15"/>
      <c r="D489" s="15"/>
      <c r="E489" s="15"/>
    </row>
    <row r="490" spans="1:5" ht="12.75">
      <c r="A490" s="15"/>
      <c r="B490" s="15"/>
      <c r="C490" s="15"/>
      <c r="D490" s="15"/>
      <c r="E490" s="15"/>
    </row>
    <row r="491" spans="1:5" ht="12.75">
      <c r="A491" s="15"/>
      <c r="B491" s="15"/>
      <c r="C491" s="15"/>
      <c r="D491" s="15"/>
      <c r="E491" s="15"/>
    </row>
    <row r="492" spans="1:5" ht="12.75">
      <c r="A492" s="15"/>
      <c r="B492" s="15"/>
      <c r="C492" s="15"/>
      <c r="D492" s="15"/>
      <c r="E492" s="15"/>
    </row>
    <row r="493" spans="1:5" ht="12.75">
      <c r="A493" s="15"/>
      <c r="B493" s="15"/>
      <c r="C493" s="15"/>
      <c r="D493" s="15"/>
      <c r="E493" s="15"/>
    </row>
    <row r="494" spans="1:5" ht="12.75">
      <c r="A494" s="15"/>
      <c r="B494" s="15"/>
      <c r="C494" s="15"/>
      <c r="D494" s="15"/>
      <c r="E494" s="15"/>
    </row>
    <row r="495" spans="1:5" ht="12.75">
      <c r="A495" s="15"/>
      <c r="B495" s="15"/>
      <c r="C495" s="15"/>
      <c r="D495" s="15"/>
      <c r="E495" s="15"/>
    </row>
    <row r="496" spans="1:5" ht="12.75">
      <c r="A496" s="15"/>
      <c r="B496" s="15"/>
      <c r="C496" s="15"/>
      <c r="D496" s="15"/>
      <c r="E496" s="15"/>
    </row>
    <row r="497" spans="1:5" ht="12.75">
      <c r="A497" s="15"/>
      <c r="B497" s="15"/>
      <c r="C497" s="15"/>
      <c r="D497" s="15"/>
      <c r="E497" s="15"/>
    </row>
    <row r="498" spans="1:5" ht="12.75">
      <c r="A498" s="15"/>
      <c r="B498" s="15"/>
      <c r="C498" s="15"/>
      <c r="D498" s="15"/>
      <c r="E498" s="15"/>
    </row>
    <row r="499" spans="1:5" ht="12.75">
      <c r="A499" s="15"/>
      <c r="B499" s="15"/>
      <c r="C499" s="15"/>
      <c r="D499" s="15"/>
      <c r="E499" s="15"/>
    </row>
    <row r="500" spans="1:5" ht="12.75">
      <c r="A500" s="15"/>
      <c r="B500" s="15"/>
      <c r="C500" s="15"/>
      <c r="D500" s="15"/>
      <c r="E500" s="15"/>
    </row>
    <row r="501" spans="1:5" ht="12.75">
      <c r="A501" s="15"/>
      <c r="B501" s="15"/>
      <c r="C501" s="15"/>
      <c r="D501" s="15"/>
      <c r="E501" s="15"/>
    </row>
    <row r="502" spans="1:5" ht="12.75">
      <c r="A502" s="15"/>
      <c r="B502" s="15"/>
      <c r="C502" s="15"/>
      <c r="D502" s="15"/>
      <c r="E502" s="15"/>
    </row>
    <row r="503" spans="1:5" ht="12.75">
      <c r="A503" s="15"/>
      <c r="B503" s="15"/>
      <c r="C503" s="15"/>
      <c r="D503" s="15"/>
      <c r="E503" s="15"/>
    </row>
    <row r="504" spans="1:5" ht="12.75">
      <c r="A504" s="15"/>
      <c r="B504" s="15"/>
      <c r="C504" s="15"/>
      <c r="D504" s="15"/>
      <c r="E504" s="15"/>
    </row>
    <row r="505" spans="1:5" ht="12.75">
      <c r="A505" s="15"/>
      <c r="B505" s="15"/>
      <c r="C505" s="15"/>
      <c r="D505" s="15"/>
      <c r="E505" s="15"/>
    </row>
    <row r="506" spans="1:5" ht="12.75">
      <c r="A506" s="15"/>
      <c r="B506" s="15"/>
      <c r="C506" s="15"/>
      <c r="D506" s="15"/>
      <c r="E506" s="15"/>
    </row>
    <row r="507" spans="1:5" ht="12.75">
      <c r="A507" s="15"/>
      <c r="B507" s="15"/>
      <c r="C507" s="15"/>
      <c r="D507" s="15"/>
      <c r="E507" s="15"/>
    </row>
    <row r="508" spans="1:5" ht="12.75">
      <c r="A508" s="15"/>
      <c r="B508" s="15"/>
      <c r="C508" s="15"/>
      <c r="D508" s="15"/>
      <c r="E508" s="15"/>
    </row>
    <row r="509" spans="1:5" ht="12.75">
      <c r="A509" s="15"/>
      <c r="B509" s="15"/>
      <c r="C509" s="15"/>
      <c r="D509" s="15"/>
      <c r="E509" s="15"/>
    </row>
    <row r="510" spans="1:5" ht="12.75">
      <c r="A510" s="15"/>
      <c r="B510" s="15"/>
      <c r="C510" s="15"/>
      <c r="D510" s="15"/>
      <c r="E510" s="15"/>
    </row>
    <row r="511" spans="1:5" ht="12.75">
      <c r="A511" s="15"/>
      <c r="B511" s="15"/>
      <c r="C511" s="15"/>
      <c r="D511" s="15"/>
      <c r="E511" s="15"/>
    </row>
    <row r="512" spans="1:5" ht="12.75">
      <c r="A512" s="15"/>
      <c r="B512" s="15"/>
      <c r="C512" s="15"/>
      <c r="D512" s="15"/>
      <c r="E512" s="15"/>
    </row>
    <row r="513" spans="1:5" ht="12.75">
      <c r="A513" s="15"/>
      <c r="B513" s="15"/>
      <c r="C513" s="15"/>
      <c r="D513" s="15"/>
      <c r="E513" s="15"/>
    </row>
    <row r="514" spans="1:5" ht="12.75">
      <c r="A514" s="15"/>
      <c r="B514" s="15"/>
      <c r="C514" s="15"/>
      <c r="D514" s="15"/>
      <c r="E514" s="15"/>
    </row>
    <row r="515" spans="1:5" ht="12.75">
      <c r="A515" s="15"/>
      <c r="B515" s="15"/>
      <c r="C515" s="15"/>
      <c r="D515" s="15"/>
      <c r="E515" s="15"/>
    </row>
    <row r="516" spans="1:5" ht="12.75">
      <c r="A516" s="15"/>
      <c r="B516" s="15"/>
      <c r="C516" s="15"/>
      <c r="D516" s="15"/>
      <c r="E516" s="15"/>
    </row>
    <row r="517" spans="1:5" ht="12.75">
      <c r="A517" s="15"/>
      <c r="B517" s="15"/>
      <c r="C517" s="15"/>
      <c r="D517" s="15"/>
      <c r="E517" s="15"/>
    </row>
    <row r="518" spans="1:5" ht="12.75">
      <c r="A518" s="15"/>
      <c r="B518" s="15"/>
      <c r="C518" s="15"/>
      <c r="D518" s="15"/>
      <c r="E518" s="15"/>
    </row>
    <row r="519" spans="1:5" ht="12.75">
      <c r="A519" s="15"/>
      <c r="B519" s="15"/>
      <c r="C519" s="15"/>
      <c r="D519" s="15"/>
      <c r="E519" s="15"/>
    </row>
    <row r="520" spans="1:5" ht="12.75">
      <c r="A520" s="15"/>
      <c r="B520" s="15"/>
      <c r="C520" s="15"/>
      <c r="D520" s="15"/>
      <c r="E520" s="15"/>
    </row>
    <row r="521" spans="1:5" ht="12.75">
      <c r="A521" s="15"/>
      <c r="B521" s="15"/>
      <c r="C521" s="15"/>
      <c r="D521" s="15"/>
      <c r="E521" s="15"/>
    </row>
    <row r="522" spans="1:5" ht="12.75">
      <c r="A522" s="15"/>
      <c r="B522" s="15"/>
      <c r="C522" s="15"/>
      <c r="D522" s="15"/>
      <c r="E522" s="15"/>
    </row>
    <row r="523" spans="1:5" ht="12.75">
      <c r="A523" s="15"/>
      <c r="B523" s="15"/>
      <c r="C523" s="15"/>
      <c r="D523" s="15"/>
      <c r="E523" s="15"/>
    </row>
    <row r="524" spans="1:5" ht="12.75">
      <c r="A524" s="15"/>
      <c r="B524" s="15"/>
      <c r="C524" s="15"/>
      <c r="D524" s="15"/>
      <c r="E524" s="15"/>
    </row>
    <row r="525" spans="1:5" ht="12.75">
      <c r="A525" s="15"/>
      <c r="B525" s="15"/>
      <c r="C525" s="15"/>
      <c r="D525" s="15"/>
      <c r="E525" s="15"/>
    </row>
    <row r="526" spans="1:5" ht="12.75">
      <c r="A526" s="15"/>
      <c r="B526" s="15"/>
      <c r="C526" s="15"/>
      <c r="D526" s="15"/>
      <c r="E526" s="15"/>
    </row>
    <row r="527" spans="1:5" ht="12.75">
      <c r="A527" s="15"/>
      <c r="B527" s="15"/>
      <c r="C527" s="15"/>
      <c r="D527" s="15"/>
      <c r="E527" s="15"/>
    </row>
    <row r="528" spans="1:5" ht="12.75">
      <c r="A528" s="15"/>
      <c r="B528" s="15"/>
      <c r="C528" s="15"/>
      <c r="D528" s="15"/>
      <c r="E528" s="15"/>
    </row>
    <row r="529" spans="1:5" ht="12.75">
      <c r="A529" s="15"/>
      <c r="B529" s="15"/>
      <c r="C529" s="15"/>
      <c r="D529" s="15"/>
      <c r="E529" s="15"/>
    </row>
    <row r="530" spans="1:5" ht="12.75">
      <c r="A530" s="15"/>
      <c r="B530" s="15"/>
      <c r="C530" s="15"/>
      <c r="D530" s="15"/>
      <c r="E530" s="15"/>
    </row>
    <row r="531" spans="1:5" ht="12.75">
      <c r="A531" s="15"/>
      <c r="B531" s="15"/>
      <c r="C531" s="15"/>
      <c r="D531" s="15"/>
      <c r="E531" s="15"/>
    </row>
    <row r="532" spans="1:5" ht="12.75">
      <c r="A532" s="15"/>
      <c r="B532" s="15"/>
      <c r="C532" s="15"/>
      <c r="D532" s="15"/>
      <c r="E532" s="15"/>
    </row>
    <row r="533" spans="1:5" ht="12.75">
      <c r="A533" s="15"/>
      <c r="B533" s="15"/>
      <c r="C533" s="15"/>
      <c r="D533" s="15"/>
      <c r="E533" s="15"/>
    </row>
    <row r="534" spans="1:5" ht="12.75">
      <c r="A534" s="15"/>
      <c r="B534" s="15"/>
      <c r="C534" s="15"/>
      <c r="D534" s="15"/>
      <c r="E534" s="15"/>
    </row>
    <row r="535" spans="1:5" ht="12.75">
      <c r="A535" s="15"/>
      <c r="B535" s="15"/>
      <c r="C535" s="15"/>
      <c r="D535" s="15"/>
      <c r="E535" s="15"/>
    </row>
    <row r="536" spans="1:5" ht="12.75">
      <c r="A536" s="15"/>
      <c r="B536" s="15"/>
      <c r="C536" s="15"/>
      <c r="D536" s="15"/>
      <c r="E536" s="15"/>
    </row>
    <row r="537" spans="1:5" ht="12.75">
      <c r="A537" s="15"/>
      <c r="B537" s="15"/>
      <c r="C537" s="15"/>
      <c r="D537" s="15"/>
      <c r="E537" s="15"/>
    </row>
    <row r="538" spans="1:5" ht="12.75">
      <c r="A538" s="15"/>
      <c r="B538" s="15"/>
      <c r="C538" s="15"/>
      <c r="D538" s="15"/>
      <c r="E538" s="15"/>
    </row>
    <row r="539" spans="1:5" ht="12.75">
      <c r="A539" s="15"/>
      <c r="B539" s="15"/>
      <c r="C539" s="15"/>
      <c r="D539" s="15"/>
      <c r="E539" s="15"/>
    </row>
    <row r="540" spans="1:5" ht="12.75">
      <c r="A540" s="15"/>
      <c r="B540" s="15"/>
      <c r="C540" s="15"/>
      <c r="D540" s="15"/>
      <c r="E540" s="15"/>
    </row>
    <row r="541" spans="1:5" ht="12.75">
      <c r="A541" s="15"/>
      <c r="B541" s="15"/>
      <c r="C541" s="15"/>
      <c r="D541" s="15"/>
      <c r="E541" s="15"/>
    </row>
    <row r="542" spans="1:5" ht="12.75">
      <c r="A542" s="15"/>
      <c r="B542" s="15"/>
      <c r="C542" s="15"/>
      <c r="D542" s="15"/>
      <c r="E542" s="15"/>
    </row>
    <row r="543" spans="1:5" ht="12.75">
      <c r="A543" s="15"/>
      <c r="B543" s="15"/>
      <c r="C543" s="15"/>
      <c r="D543" s="15"/>
      <c r="E543" s="15"/>
    </row>
    <row r="544" spans="1:5" ht="12.75">
      <c r="A544" s="15"/>
      <c r="B544" s="15"/>
      <c r="C544" s="15"/>
      <c r="D544" s="15"/>
      <c r="E544" s="15"/>
    </row>
    <row r="545" spans="1:5" ht="12.75">
      <c r="A545" s="15"/>
      <c r="B545" s="15"/>
      <c r="C545" s="15"/>
      <c r="D545" s="15"/>
      <c r="E545" s="15"/>
    </row>
    <row r="546" spans="1:5" ht="12.75">
      <c r="A546" s="15"/>
      <c r="B546" s="15"/>
      <c r="C546" s="15"/>
      <c r="D546" s="15"/>
      <c r="E546" s="15"/>
    </row>
    <row r="547" spans="1:5" ht="12.75">
      <c r="A547" s="15"/>
      <c r="B547" s="15"/>
      <c r="C547" s="15"/>
      <c r="D547" s="15"/>
      <c r="E547" s="15"/>
    </row>
    <row r="548" spans="1:5" ht="12.75">
      <c r="A548" s="15"/>
      <c r="B548" s="15"/>
      <c r="C548" s="15"/>
      <c r="D548" s="15"/>
      <c r="E548" s="15"/>
    </row>
    <row r="549" spans="1:5" ht="12.75">
      <c r="A549" s="15"/>
      <c r="B549" s="15"/>
      <c r="C549" s="15"/>
      <c r="D549" s="15"/>
      <c r="E549" s="15"/>
    </row>
    <row r="550" spans="1:5" ht="12.75">
      <c r="A550" s="15"/>
      <c r="B550" s="15"/>
      <c r="C550" s="15"/>
      <c r="D550" s="15"/>
      <c r="E550" s="15"/>
    </row>
  </sheetData>
  <sheetProtection/>
  <mergeCells count="5">
    <mergeCell ref="A1:E1"/>
    <mergeCell ref="A29:B29"/>
    <mergeCell ref="A30:B30"/>
    <mergeCell ref="A31:B31"/>
    <mergeCell ref="A2:B2"/>
  </mergeCells>
  <printOptions horizontalCentered="1" verticalCentered="1"/>
  <pageMargins left="0.75" right="0.75" top="1" bottom="1" header="0.5" footer="0.5"/>
  <pageSetup horizontalDpi="600" verticalDpi="600" orientation="portrait" paperSize="9" scale="12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37"/>
  <sheetViews>
    <sheetView zoomScalePageLayoutView="0" workbookViewId="0" topLeftCell="A2">
      <selection activeCell="S6" sqref="S6"/>
    </sheetView>
  </sheetViews>
  <sheetFormatPr defaultColWidth="9.140625" defaultRowHeight="12.75"/>
  <cols>
    <col min="1" max="1" width="4.7109375" style="418" customWidth="1"/>
    <col min="2" max="2" width="22.421875" style="13" bestFit="1" customWidth="1"/>
    <col min="3" max="4" width="7.28125" style="13" customWidth="1"/>
    <col min="5" max="5" width="7.00390625" style="13" customWidth="1"/>
    <col min="6" max="8" width="7.140625" style="13" customWidth="1"/>
    <col min="9" max="9" width="7.7109375" style="13" customWidth="1"/>
    <col min="10" max="10" width="6.8515625" style="13" customWidth="1"/>
    <col min="11" max="11" width="7.00390625" style="13" customWidth="1"/>
    <col min="12" max="12" width="7.57421875" style="13" customWidth="1"/>
    <col min="13" max="13" width="7.8515625" style="13" customWidth="1"/>
    <col min="14" max="14" width="7.7109375" style="13" customWidth="1"/>
    <col min="15" max="16" width="6.7109375" style="13" customWidth="1"/>
    <col min="17" max="17" width="7.140625" style="13" customWidth="1"/>
    <col min="18" max="16384" width="9.140625" style="13" customWidth="1"/>
  </cols>
  <sheetData>
    <row r="1" ht="12.75" hidden="1"/>
    <row r="2" spans="1:17" ht="11.25" customHeight="1">
      <c r="A2" s="812" t="s">
        <v>794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</row>
    <row r="3" spans="1:17" ht="15" customHeight="1">
      <c r="A3" s="812"/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</row>
    <row r="4" spans="1:4" ht="12" customHeight="1">
      <c r="A4" s="197"/>
      <c r="B4" s="15" t="s">
        <v>507</v>
      </c>
      <c r="C4" s="15"/>
      <c r="D4" s="15"/>
    </row>
    <row r="5" spans="1:17" ht="13.5" customHeight="1">
      <c r="A5" s="865" t="s">
        <v>27</v>
      </c>
      <c r="B5" s="867" t="s">
        <v>28</v>
      </c>
      <c r="C5" s="801" t="s">
        <v>827</v>
      </c>
      <c r="D5" s="801"/>
      <c r="E5" s="801"/>
      <c r="F5" s="801"/>
      <c r="G5" s="802"/>
      <c r="H5" s="800" t="s">
        <v>508</v>
      </c>
      <c r="I5" s="801"/>
      <c r="J5" s="801"/>
      <c r="K5" s="801"/>
      <c r="L5" s="802"/>
      <c r="M5" s="800" t="s">
        <v>509</v>
      </c>
      <c r="N5" s="801"/>
      <c r="O5" s="801"/>
      <c r="P5" s="801"/>
      <c r="Q5" s="802"/>
    </row>
    <row r="6" spans="1:17" ht="12" customHeight="1">
      <c r="A6" s="866"/>
      <c r="B6" s="868"/>
      <c r="C6" s="1" t="s">
        <v>69</v>
      </c>
      <c r="D6" s="180" t="s">
        <v>510</v>
      </c>
      <c r="E6" s="7" t="s">
        <v>251</v>
      </c>
      <c r="F6" s="7" t="s">
        <v>511</v>
      </c>
      <c r="G6" s="7" t="s">
        <v>252</v>
      </c>
      <c r="H6" s="1" t="s">
        <v>69</v>
      </c>
      <c r="I6" s="180" t="s">
        <v>510</v>
      </c>
      <c r="J6" s="124" t="s">
        <v>251</v>
      </c>
      <c r="K6" s="124" t="s">
        <v>511</v>
      </c>
      <c r="L6" s="124" t="s">
        <v>252</v>
      </c>
      <c r="M6" s="124" t="s">
        <v>69</v>
      </c>
      <c r="N6" s="180" t="s">
        <v>510</v>
      </c>
      <c r="O6" s="7" t="s">
        <v>251</v>
      </c>
      <c r="P6" s="7" t="s">
        <v>511</v>
      </c>
      <c r="Q6" s="7" t="s">
        <v>252</v>
      </c>
    </row>
    <row r="7" spans="1:17" ht="15">
      <c r="A7" s="171">
        <v>1</v>
      </c>
      <c r="B7" s="578" t="s">
        <v>34</v>
      </c>
      <c r="C7" s="584">
        <v>52060</v>
      </c>
      <c r="D7" s="432">
        <v>39060</v>
      </c>
      <c r="E7" s="518">
        <v>20276</v>
      </c>
      <c r="F7" s="518">
        <v>23021</v>
      </c>
      <c r="G7" s="518">
        <v>4840</v>
      </c>
      <c r="H7" s="584">
        <v>72000</v>
      </c>
      <c r="I7" s="432">
        <v>70540</v>
      </c>
      <c r="J7" s="279">
        <v>42674</v>
      </c>
      <c r="K7" s="279">
        <v>25880</v>
      </c>
      <c r="L7" s="279">
        <v>21360</v>
      </c>
      <c r="M7" s="279">
        <v>46500</v>
      </c>
      <c r="N7" s="432">
        <v>38250</v>
      </c>
      <c r="O7" s="279">
        <v>27206</v>
      </c>
      <c r="P7" s="279">
        <v>12804</v>
      </c>
      <c r="Q7" s="279">
        <v>19590</v>
      </c>
    </row>
    <row r="8" spans="1:17" ht="15">
      <c r="A8" s="171">
        <v>2</v>
      </c>
      <c r="B8" s="578" t="s">
        <v>35</v>
      </c>
      <c r="C8" s="584">
        <v>9500</v>
      </c>
      <c r="D8" s="432">
        <v>7300</v>
      </c>
      <c r="E8" s="518">
        <v>2389</v>
      </c>
      <c r="F8" s="518">
        <v>3971</v>
      </c>
      <c r="G8" s="518">
        <v>2000</v>
      </c>
      <c r="H8" s="584">
        <v>13680</v>
      </c>
      <c r="I8" s="432">
        <v>13720</v>
      </c>
      <c r="J8" s="279">
        <v>14626</v>
      </c>
      <c r="K8" s="279">
        <v>1850</v>
      </c>
      <c r="L8" s="279">
        <v>3807</v>
      </c>
      <c r="M8" s="279">
        <v>6900</v>
      </c>
      <c r="N8" s="432">
        <v>5650</v>
      </c>
      <c r="O8" s="430">
        <v>9718</v>
      </c>
      <c r="P8" s="430">
        <v>1114</v>
      </c>
      <c r="Q8" s="430">
        <v>1366</v>
      </c>
    </row>
    <row r="9" spans="1:17" ht="15">
      <c r="A9" s="171">
        <v>3</v>
      </c>
      <c r="B9" s="579" t="s">
        <v>36</v>
      </c>
      <c r="C9" s="584">
        <v>3320</v>
      </c>
      <c r="D9" s="432">
        <v>2500</v>
      </c>
      <c r="E9" s="518">
        <v>1257</v>
      </c>
      <c r="F9" s="518">
        <v>1283</v>
      </c>
      <c r="G9" s="518">
        <v>540</v>
      </c>
      <c r="H9" s="584">
        <v>7080</v>
      </c>
      <c r="I9" s="432">
        <v>7600</v>
      </c>
      <c r="J9" s="518">
        <v>7331</v>
      </c>
      <c r="K9" s="518">
        <v>2219</v>
      </c>
      <c r="L9" s="518">
        <v>1810</v>
      </c>
      <c r="M9" s="279">
        <v>3750</v>
      </c>
      <c r="N9" s="432">
        <v>3070</v>
      </c>
      <c r="O9" s="518">
        <v>4478</v>
      </c>
      <c r="P9" s="518">
        <v>756</v>
      </c>
      <c r="Q9" s="518">
        <v>954</v>
      </c>
    </row>
    <row r="10" spans="1:17" ht="15">
      <c r="A10" s="171">
        <v>4</v>
      </c>
      <c r="B10" s="578" t="s">
        <v>38</v>
      </c>
      <c r="C10" s="584">
        <v>6380</v>
      </c>
      <c r="D10" s="432">
        <v>4780</v>
      </c>
      <c r="E10" s="518">
        <v>1549</v>
      </c>
      <c r="F10" s="518">
        <v>2891</v>
      </c>
      <c r="G10" s="518">
        <v>460</v>
      </c>
      <c r="H10" s="584">
        <v>8040</v>
      </c>
      <c r="I10" s="432">
        <v>8340</v>
      </c>
      <c r="J10" s="279">
        <v>7249</v>
      </c>
      <c r="K10" s="279">
        <v>1631</v>
      </c>
      <c r="L10" s="279">
        <v>1350</v>
      </c>
      <c r="M10" s="279">
        <v>3900</v>
      </c>
      <c r="N10" s="432">
        <v>3190</v>
      </c>
      <c r="O10" s="279">
        <v>4551</v>
      </c>
      <c r="P10" s="279">
        <v>759</v>
      </c>
      <c r="Q10" s="439">
        <v>1000</v>
      </c>
    </row>
    <row r="11" spans="1:17" ht="15">
      <c r="A11" s="171">
        <v>5</v>
      </c>
      <c r="B11" s="578" t="s">
        <v>37</v>
      </c>
      <c r="C11" s="521">
        <v>7920</v>
      </c>
      <c r="D11" s="432">
        <v>5940</v>
      </c>
      <c r="E11" s="518">
        <v>1549</v>
      </c>
      <c r="F11" s="518">
        <v>2511</v>
      </c>
      <c r="G11" s="518">
        <v>1420</v>
      </c>
      <c r="H11" s="584">
        <v>9840</v>
      </c>
      <c r="I11" s="432">
        <v>9520</v>
      </c>
      <c r="J11" s="279">
        <v>8823</v>
      </c>
      <c r="K11" s="279">
        <v>1937</v>
      </c>
      <c r="L11" s="279">
        <v>2410</v>
      </c>
      <c r="M11" s="279">
        <v>4800</v>
      </c>
      <c r="N11" s="432">
        <v>3930</v>
      </c>
      <c r="O11" s="279">
        <v>4929</v>
      </c>
      <c r="P11" s="279">
        <v>641</v>
      </c>
      <c r="Q11" s="279">
        <v>1620</v>
      </c>
    </row>
    <row r="12" spans="1:17" ht="15">
      <c r="A12" s="171">
        <v>6</v>
      </c>
      <c r="B12" s="580" t="s">
        <v>39</v>
      </c>
      <c r="C12" s="279">
        <v>6600</v>
      </c>
      <c r="D12" s="432">
        <v>4940</v>
      </c>
      <c r="E12" s="518">
        <v>2988</v>
      </c>
      <c r="F12" s="518">
        <v>2632</v>
      </c>
      <c r="G12" s="518">
        <v>640</v>
      </c>
      <c r="H12" s="584">
        <v>17160</v>
      </c>
      <c r="I12" s="432">
        <v>17040</v>
      </c>
      <c r="J12" s="279">
        <v>12703</v>
      </c>
      <c r="K12" s="279">
        <v>2283</v>
      </c>
      <c r="L12" s="279">
        <v>5238</v>
      </c>
      <c r="M12" s="279">
        <v>12600</v>
      </c>
      <c r="N12" s="432">
        <v>10320</v>
      </c>
      <c r="O12" s="279">
        <v>7407</v>
      </c>
      <c r="P12" s="279">
        <v>527</v>
      </c>
      <c r="Q12" s="279">
        <v>7401</v>
      </c>
    </row>
    <row r="13" spans="1:17" ht="15">
      <c r="A13" s="171">
        <v>7</v>
      </c>
      <c r="B13" s="578" t="s">
        <v>40</v>
      </c>
      <c r="C13" s="584">
        <v>4100</v>
      </c>
      <c r="D13" s="432">
        <v>3080</v>
      </c>
      <c r="E13" s="522">
        <v>1413</v>
      </c>
      <c r="F13" s="522">
        <v>1887</v>
      </c>
      <c r="G13" s="522">
        <v>260</v>
      </c>
      <c r="H13" s="584">
        <v>9000</v>
      </c>
      <c r="I13" s="432">
        <v>9940</v>
      </c>
      <c r="J13" s="279">
        <v>9907</v>
      </c>
      <c r="K13" s="279">
        <v>2900</v>
      </c>
      <c r="L13" s="279">
        <v>2310</v>
      </c>
      <c r="M13" s="279">
        <v>4800</v>
      </c>
      <c r="N13" s="432">
        <v>3930</v>
      </c>
      <c r="O13" s="279">
        <v>5966</v>
      </c>
      <c r="P13" s="279">
        <v>795</v>
      </c>
      <c r="Q13" s="279">
        <v>1810</v>
      </c>
    </row>
    <row r="14" spans="1:17" ht="15">
      <c r="A14" s="171">
        <v>8</v>
      </c>
      <c r="B14" s="578" t="s">
        <v>42</v>
      </c>
      <c r="C14" s="521">
        <v>1440</v>
      </c>
      <c r="D14" s="432">
        <v>1080</v>
      </c>
      <c r="E14" s="518">
        <v>672</v>
      </c>
      <c r="F14" s="518">
        <v>768</v>
      </c>
      <c r="G14" s="518">
        <v>200</v>
      </c>
      <c r="H14" s="584">
        <v>3960</v>
      </c>
      <c r="I14" s="432">
        <v>4920</v>
      </c>
      <c r="J14" s="279">
        <v>3473</v>
      </c>
      <c r="K14" s="279">
        <v>1982</v>
      </c>
      <c r="L14" s="279">
        <v>1110</v>
      </c>
      <c r="M14" s="427">
        <v>1800</v>
      </c>
      <c r="N14" s="432">
        <v>1470</v>
      </c>
      <c r="O14" s="279">
        <v>2029</v>
      </c>
      <c r="P14" s="279">
        <v>190</v>
      </c>
      <c r="Q14" s="279">
        <v>950</v>
      </c>
    </row>
    <row r="15" spans="1:17" ht="12.75" customHeight="1">
      <c r="A15" s="171">
        <v>9</v>
      </c>
      <c r="B15" s="578" t="s">
        <v>41</v>
      </c>
      <c r="C15" s="279">
        <v>2160</v>
      </c>
      <c r="D15" s="432">
        <v>1620</v>
      </c>
      <c r="E15" s="518">
        <v>782</v>
      </c>
      <c r="F15" s="518">
        <v>678</v>
      </c>
      <c r="G15" s="518">
        <v>280</v>
      </c>
      <c r="H15" s="584">
        <v>4800</v>
      </c>
      <c r="I15" s="432">
        <v>5240</v>
      </c>
      <c r="J15" s="279">
        <v>4164</v>
      </c>
      <c r="K15" s="279">
        <v>1536</v>
      </c>
      <c r="L15" s="279">
        <v>1250</v>
      </c>
      <c r="M15" s="427">
        <v>2100</v>
      </c>
      <c r="N15" s="432">
        <v>1710</v>
      </c>
      <c r="O15" s="279">
        <v>2310</v>
      </c>
      <c r="P15" s="279">
        <v>760</v>
      </c>
      <c r="Q15" s="279">
        <v>1030</v>
      </c>
    </row>
    <row r="16" spans="1:17" ht="15">
      <c r="A16" s="171">
        <v>10</v>
      </c>
      <c r="B16" s="578" t="s">
        <v>43</v>
      </c>
      <c r="C16" s="279">
        <v>7680</v>
      </c>
      <c r="D16" s="432">
        <v>5760</v>
      </c>
      <c r="E16" s="518">
        <v>2605</v>
      </c>
      <c r="F16" s="518">
        <v>4810</v>
      </c>
      <c r="G16" s="518">
        <v>1500</v>
      </c>
      <c r="H16" s="584">
        <v>13200</v>
      </c>
      <c r="I16" s="432">
        <v>14380</v>
      </c>
      <c r="J16" s="518">
        <v>13444</v>
      </c>
      <c r="K16" s="518">
        <v>4145</v>
      </c>
      <c r="L16" s="518">
        <v>3420</v>
      </c>
      <c r="M16" s="279">
        <v>6750</v>
      </c>
      <c r="N16" s="432">
        <v>5530</v>
      </c>
      <c r="O16" s="518">
        <v>8252</v>
      </c>
      <c r="P16" s="518">
        <v>1783</v>
      </c>
      <c r="Q16" s="518">
        <v>1820</v>
      </c>
    </row>
    <row r="17" spans="1:17" ht="13.5" customHeight="1">
      <c r="A17" s="171">
        <v>11</v>
      </c>
      <c r="B17" s="578" t="s">
        <v>44</v>
      </c>
      <c r="C17" s="584">
        <v>4300</v>
      </c>
      <c r="D17" s="432">
        <v>3180</v>
      </c>
      <c r="E17" s="518">
        <v>1536</v>
      </c>
      <c r="F17" s="518">
        <v>884</v>
      </c>
      <c r="G17" s="518">
        <v>760</v>
      </c>
      <c r="H17" s="584">
        <v>9600</v>
      </c>
      <c r="I17" s="432">
        <v>10500</v>
      </c>
      <c r="J17" s="279">
        <v>10308</v>
      </c>
      <c r="K17" s="279">
        <v>557</v>
      </c>
      <c r="L17" s="279">
        <v>2600</v>
      </c>
      <c r="M17" s="279">
        <v>4800</v>
      </c>
      <c r="N17" s="432">
        <v>3930</v>
      </c>
      <c r="O17" s="279">
        <v>6515</v>
      </c>
      <c r="P17" s="279">
        <v>419</v>
      </c>
      <c r="Q17" s="279">
        <v>2940</v>
      </c>
    </row>
    <row r="18" spans="1:17" ht="13.5" customHeight="1">
      <c r="A18" s="171">
        <v>12</v>
      </c>
      <c r="B18" s="578" t="s">
        <v>45</v>
      </c>
      <c r="C18" s="521">
        <v>8640</v>
      </c>
      <c r="D18" s="432">
        <v>6480</v>
      </c>
      <c r="E18" s="518">
        <v>3410</v>
      </c>
      <c r="F18" s="518">
        <v>1261</v>
      </c>
      <c r="G18" s="518">
        <v>1720</v>
      </c>
      <c r="H18" s="584">
        <v>18600</v>
      </c>
      <c r="I18" s="432">
        <v>20500</v>
      </c>
      <c r="J18" s="427">
        <v>17449</v>
      </c>
      <c r="K18" s="279">
        <v>5021</v>
      </c>
      <c r="L18" s="279">
        <v>4510</v>
      </c>
      <c r="M18" s="279">
        <v>10200</v>
      </c>
      <c r="N18" s="432">
        <v>8360</v>
      </c>
      <c r="O18" s="279">
        <v>12147</v>
      </c>
      <c r="P18" s="279">
        <v>1383</v>
      </c>
      <c r="Q18" s="279">
        <v>4510</v>
      </c>
    </row>
    <row r="19" spans="1:17" ht="12.75" customHeight="1">
      <c r="A19" s="171">
        <v>13</v>
      </c>
      <c r="B19" s="578" t="s">
        <v>46</v>
      </c>
      <c r="C19" s="279">
        <v>2880</v>
      </c>
      <c r="D19" s="432">
        <v>2160</v>
      </c>
      <c r="E19" s="518">
        <v>1681</v>
      </c>
      <c r="F19" s="518">
        <v>449</v>
      </c>
      <c r="G19" s="518">
        <v>240</v>
      </c>
      <c r="H19" s="585">
        <v>10560</v>
      </c>
      <c r="I19" s="432">
        <v>11300</v>
      </c>
      <c r="J19" s="279">
        <v>11753</v>
      </c>
      <c r="K19" s="279">
        <v>2233</v>
      </c>
      <c r="L19" s="279">
        <v>2180</v>
      </c>
      <c r="M19" s="526">
        <v>5250</v>
      </c>
      <c r="N19" s="432">
        <v>4300</v>
      </c>
      <c r="O19" s="279">
        <v>6409</v>
      </c>
      <c r="P19" s="279">
        <v>675</v>
      </c>
      <c r="Q19" s="279">
        <v>2690</v>
      </c>
    </row>
    <row r="20" spans="1:17" ht="15">
      <c r="A20" s="171">
        <v>14</v>
      </c>
      <c r="B20" s="578" t="s">
        <v>47</v>
      </c>
      <c r="C20" s="584">
        <v>7880</v>
      </c>
      <c r="D20" s="432">
        <v>5940</v>
      </c>
      <c r="E20" s="518">
        <v>3292</v>
      </c>
      <c r="F20" s="518">
        <v>1488</v>
      </c>
      <c r="G20" s="518">
        <v>1160</v>
      </c>
      <c r="H20" s="585">
        <v>16920</v>
      </c>
      <c r="I20" s="432">
        <v>16240</v>
      </c>
      <c r="J20" s="279">
        <v>12241</v>
      </c>
      <c r="K20" s="279">
        <v>878</v>
      </c>
      <c r="L20" s="279">
        <v>7130</v>
      </c>
      <c r="M20" s="526">
        <v>9300</v>
      </c>
      <c r="N20" s="432">
        <v>7620</v>
      </c>
      <c r="O20" s="279">
        <v>5582</v>
      </c>
      <c r="P20" s="279">
        <v>420</v>
      </c>
      <c r="Q20" s="279">
        <v>7940</v>
      </c>
    </row>
    <row r="21" spans="1:17" ht="13.5" customHeight="1">
      <c r="A21" s="171">
        <v>15</v>
      </c>
      <c r="B21" s="578" t="s">
        <v>48</v>
      </c>
      <c r="C21" s="584">
        <v>1500</v>
      </c>
      <c r="D21" s="432">
        <v>1140</v>
      </c>
      <c r="E21" s="518">
        <v>641</v>
      </c>
      <c r="F21" s="518">
        <v>259</v>
      </c>
      <c r="G21" s="518">
        <v>280</v>
      </c>
      <c r="H21" s="585">
        <v>4560</v>
      </c>
      <c r="I21" s="432">
        <v>4700</v>
      </c>
      <c r="J21" s="279">
        <v>4329</v>
      </c>
      <c r="K21" s="279">
        <v>511</v>
      </c>
      <c r="L21" s="279">
        <v>1560</v>
      </c>
      <c r="M21" s="526">
        <v>2250</v>
      </c>
      <c r="N21" s="432">
        <v>1830</v>
      </c>
      <c r="O21" s="279">
        <v>2704</v>
      </c>
      <c r="P21" s="279">
        <v>186</v>
      </c>
      <c r="Q21" s="279">
        <v>760</v>
      </c>
    </row>
    <row r="22" spans="1:17" ht="13.5" customHeight="1">
      <c r="A22" s="171">
        <v>16</v>
      </c>
      <c r="B22" s="578" t="s">
        <v>49</v>
      </c>
      <c r="C22" s="521">
        <v>2160</v>
      </c>
      <c r="D22" s="432">
        <v>1620</v>
      </c>
      <c r="E22" s="518">
        <v>583</v>
      </c>
      <c r="F22" s="518">
        <v>857</v>
      </c>
      <c r="G22" s="518">
        <v>200</v>
      </c>
      <c r="H22" s="584">
        <v>3720</v>
      </c>
      <c r="I22" s="432">
        <v>3620</v>
      </c>
      <c r="J22" s="279">
        <v>3369</v>
      </c>
      <c r="K22" s="279">
        <v>411</v>
      </c>
      <c r="L22" s="279">
        <v>1220</v>
      </c>
      <c r="M22" s="279">
        <v>1800</v>
      </c>
      <c r="N22" s="432">
        <v>1470</v>
      </c>
      <c r="O22" s="279">
        <v>1936</v>
      </c>
      <c r="P22" s="279">
        <v>194</v>
      </c>
      <c r="Q22" s="279">
        <v>900</v>
      </c>
    </row>
    <row r="23" spans="1:17" ht="13.5" customHeight="1">
      <c r="A23" s="171">
        <v>17</v>
      </c>
      <c r="B23" s="578" t="s">
        <v>50</v>
      </c>
      <c r="C23" s="279">
        <v>4200</v>
      </c>
      <c r="D23" s="432">
        <v>3180</v>
      </c>
      <c r="E23" s="518">
        <v>1644</v>
      </c>
      <c r="F23" s="518">
        <v>1660</v>
      </c>
      <c r="G23" s="518">
        <v>500</v>
      </c>
      <c r="H23" s="584">
        <v>10080</v>
      </c>
      <c r="I23" s="432">
        <v>11020</v>
      </c>
      <c r="J23" s="279">
        <v>10841</v>
      </c>
      <c r="K23" s="279">
        <v>2281</v>
      </c>
      <c r="L23" s="279">
        <v>2150</v>
      </c>
      <c r="M23" s="279">
        <v>5100</v>
      </c>
      <c r="N23" s="432">
        <v>4170</v>
      </c>
      <c r="O23" s="279">
        <v>6784</v>
      </c>
      <c r="P23" s="279">
        <v>1387</v>
      </c>
      <c r="Q23" s="279">
        <v>3800</v>
      </c>
    </row>
    <row r="24" spans="1:17" ht="13.5" customHeight="1">
      <c r="A24" s="171">
        <v>18</v>
      </c>
      <c r="B24" s="578" t="s">
        <v>51</v>
      </c>
      <c r="C24" s="584">
        <v>5000</v>
      </c>
      <c r="D24" s="432">
        <v>3780</v>
      </c>
      <c r="E24" s="518">
        <v>2106</v>
      </c>
      <c r="F24" s="518">
        <v>2434</v>
      </c>
      <c r="G24" s="518">
        <v>660</v>
      </c>
      <c r="H24" s="584">
        <v>12240</v>
      </c>
      <c r="I24" s="432">
        <v>12560</v>
      </c>
      <c r="J24" s="279">
        <v>11188</v>
      </c>
      <c r="K24" s="279">
        <v>2860</v>
      </c>
      <c r="L24" s="279">
        <v>4090</v>
      </c>
      <c r="M24" s="439">
        <v>5700</v>
      </c>
      <c r="N24" s="432">
        <v>4670</v>
      </c>
      <c r="O24" s="279">
        <v>6900</v>
      </c>
      <c r="P24" s="279">
        <v>497</v>
      </c>
      <c r="Q24" s="279">
        <v>1318</v>
      </c>
    </row>
    <row r="25" spans="1:17" ht="13.5" customHeight="1">
      <c r="A25" s="171">
        <v>19</v>
      </c>
      <c r="B25" s="578" t="s">
        <v>52</v>
      </c>
      <c r="C25" s="584">
        <v>3680</v>
      </c>
      <c r="D25" s="432">
        <v>2760</v>
      </c>
      <c r="E25" s="518">
        <v>1576</v>
      </c>
      <c r="F25" s="518">
        <v>1434</v>
      </c>
      <c r="G25" s="518">
        <v>110</v>
      </c>
      <c r="H25" s="584">
        <v>8640</v>
      </c>
      <c r="I25" s="432">
        <v>9280</v>
      </c>
      <c r="J25" s="279">
        <v>8760</v>
      </c>
      <c r="K25" s="279">
        <v>1980</v>
      </c>
      <c r="L25" s="279">
        <v>2510</v>
      </c>
      <c r="M25" s="279">
        <v>4200</v>
      </c>
      <c r="N25" s="432">
        <v>3430</v>
      </c>
      <c r="O25" s="279">
        <v>4267</v>
      </c>
      <c r="P25" s="279">
        <v>543</v>
      </c>
      <c r="Q25" s="279">
        <v>3410</v>
      </c>
    </row>
    <row r="26" spans="1:17" ht="12.75" customHeight="1">
      <c r="A26" s="171">
        <v>20</v>
      </c>
      <c r="B26" s="581" t="s">
        <v>53</v>
      </c>
      <c r="C26" s="521">
        <v>4080</v>
      </c>
      <c r="D26" s="432">
        <v>3060</v>
      </c>
      <c r="E26" s="518">
        <v>1475</v>
      </c>
      <c r="F26" s="518">
        <v>1665</v>
      </c>
      <c r="G26" s="518">
        <v>560</v>
      </c>
      <c r="H26" s="584">
        <v>8640</v>
      </c>
      <c r="I26" s="432">
        <v>10680</v>
      </c>
      <c r="J26" s="518">
        <v>8341</v>
      </c>
      <c r="K26" s="518">
        <v>3259</v>
      </c>
      <c r="L26" s="518">
        <v>2610</v>
      </c>
      <c r="M26" s="521">
        <v>4800</v>
      </c>
      <c r="N26" s="432">
        <v>3930</v>
      </c>
      <c r="O26" s="518">
        <v>4399</v>
      </c>
      <c r="P26" s="518">
        <v>1481</v>
      </c>
      <c r="Q26" s="518">
        <v>2040</v>
      </c>
    </row>
    <row r="27" spans="1:17" ht="15">
      <c r="A27" s="171">
        <v>21</v>
      </c>
      <c r="B27" s="582" t="s">
        <v>54</v>
      </c>
      <c r="C27" s="279">
        <v>3360</v>
      </c>
      <c r="D27" s="432">
        <v>2520</v>
      </c>
      <c r="E27" s="279">
        <v>1304</v>
      </c>
      <c r="F27" s="279">
        <v>2720</v>
      </c>
      <c r="G27" s="279">
        <v>540</v>
      </c>
      <c r="H27" s="584">
        <v>6480</v>
      </c>
      <c r="I27" s="432">
        <v>6940</v>
      </c>
      <c r="J27" s="279">
        <v>6449</v>
      </c>
      <c r="K27" s="279">
        <v>2126</v>
      </c>
      <c r="L27" s="279">
        <v>1465</v>
      </c>
      <c r="M27" s="279">
        <v>3300</v>
      </c>
      <c r="N27" s="432">
        <v>2700</v>
      </c>
      <c r="O27" s="279">
        <v>3778</v>
      </c>
      <c r="P27" s="279">
        <v>805</v>
      </c>
      <c r="Q27" s="279">
        <v>1824</v>
      </c>
    </row>
    <row r="28" spans="1:17" ht="14.25" customHeight="1">
      <c r="A28" s="171">
        <v>22</v>
      </c>
      <c r="B28" s="582" t="s">
        <v>55</v>
      </c>
      <c r="C28" s="279">
        <v>10380</v>
      </c>
      <c r="D28" s="432">
        <v>7800</v>
      </c>
      <c r="E28" s="279">
        <v>2233</v>
      </c>
      <c r="F28" s="279">
        <v>5267</v>
      </c>
      <c r="G28" s="279">
        <v>2320</v>
      </c>
      <c r="H28" s="584">
        <v>14160</v>
      </c>
      <c r="I28" s="432">
        <v>15760</v>
      </c>
      <c r="J28" s="279">
        <v>13061</v>
      </c>
      <c r="K28" s="279">
        <v>2759</v>
      </c>
      <c r="L28" s="279">
        <v>3750</v>
      </c>
      <c r="M28" s="279">
        <v>7500</v>
      </c>
      <c r="N28" s="432">
        <v>6140</v>
      </c>
      <c r="O28" s="518">
        <v>7595</v>
      </c>
      <c r="P28" s="518">
        <v>2355</v>
      </c>
      <c r="Q28" s="518">
        <v>1520</v>
      </c>
    </row>
    <row r="29" spans="1:17" ht="14.25" customHeight="1">
      <c r="A29" s="171">
        <v>23</v>
      </c>
      <c r="B29" s="581" t="s">
        <v>56</v>
      </c>
      <c r="C29" s="279">
        <v>2760</v>
      </c>
      <c r="D29" s="432">
        <v>2100</v>
      </c>
      <c r="E29" s="279">
        <v>1037</v>
      </c>
      <c r="F29" s="279">
        <v>1303</v>
      </c>
      <c r="G29" s="279">
        <v>260</v>
      </c>
      <c r="H29" s="584">
        <v>9600</v>
      </c>
      <c r="I29" s="432">
        <v>11900</v>
      </c>
      <c r="J29" s="279">
        <v>7734</v>
      </c>
      <c r="K29" s="279">
        <v>3397</v>
      </c>
      <c r="L29" s="279">
        <v>3169</v>
      </c>
      <c r="M29" s="279">
        <v>5400</v>
      </c>
      <c r="N29" s="432">
        <v>4420</v>
      </c>
      <c r="O29" s="279">
        <v>4314</v>
      </c>
      <c r="P29" s="279">
        <v>1089</v>
      </c>
      <c r="Q29" s="279">
        <v>2982</v>
      </c>
    </row>
    <row r="30" spans="1:17" ht="12.75" customHeight="1">
      <c r="A30" s="171">
        <v>24</v>
      </c>
      <c r="B30" s="583" t="s">
        <v>57</v>
      </c>
      <c r="C30" s="279">
        <v>19200</v>
      </c>
      <c r="D30" s="432">
        <v>14400</v>
      </c>
      <c r="E30" s="439">
        <v>6992</v>
      </c>
      <c r="F30" s="439">
        <v>4118</v>
      </c>
      <c r="G30" s="439">
        <v>4660</v>
      </c>
      <c r="H30" s="584">
        <v>35520</v>
      </c>
      <c r="I30" s="432">
        <v>36140</v>
      </c>
      <c r="J30" s="439">
        <v>28986</v>
      </c>
      <c r="K30" s="439">
        <v>12211</v>
      </c>
      <c r="L30" s="439">
        <v>8590</v>
      </c>
      <c r="M30" s="279">
        <v>19800</v>
      </c>
      <c r="N30" s="432">
        <v>16330</v>
      </c>
      <c r="O30" s="439">
        <v>17000</v>
      </c>
      <c r="P30" s="439">
        <v>3858</v>
      </c>
      <c r="Q30" s="439">
        <v>11345</v>
      </c>
    </row>
    <row r="31" spans="1:17" ht="14.25" customHeight="1">
      <c r="A31" s="171">
        <v>25</v>
      </c>
      <c r="B31" s="583" t="s">
        <v>58</v>
      </c>
      <c r="C31" s="279">
        <v>3720</v>
      </c>
      <c r="D31" s="432">
        <v>2760</v>
      </c>
      <c r="E31" s="279">
        <v>1528</v>
      </c>
      <c r="F31" s="279">
        <v>1404</v>
      </c>
      <c r="G31" s="279">
        <v>600</v>
      </c>
      <c r="H31" s="584">
        <v>14280</v>
      </c>
      <c r="I31" s="432">
        <v>14820</v>
      </c>
      <c r="J31" s="279">
        <v>15772</v>
      </c>
      <c r="K31" s="279">
        <v>3604</v>
      </c>
      <c r="L31" s="279">
        <v>3200</v>
      </c>
      <c r="M31" s="439">
        <v>7800</v>
      </c>
      <c r="N31" s="432">
        <v>6400</v>
      </c>
      <c r="O31" s="279">
        <v>10346</v>
      </c>
      <c r="P31" s="279">
        <v>908</v>
      </c>
      <c r="Q31" s="279">
        <v>3610</v>
      </c>
    </row>
    <row r="32" spans="1:17" ht="12" customHeight="1">
      <c r="A32" s="862" t="s">
        <v>1</v>
      </c>
      <c r="B32" s="863"/>
      <c r="C32" s="534">
        <f>SUM(C7:C24)</f>
        <v>137720</v>
      </c>
      <c r="D32" s="575">
        <f>SUM(D7:D7:D24)</f>
        <v>103540</v>
      </c>
      <c r="E32" s="534">
        <f aca="true" t="shared" si="0" ref="E32:Q32">SUM(E7:E24)</f>
        <v>50373</v>
      </c>
      <c r="F32" s="534">
        <f t="shared" si="0"/>
        <v>53744</v>
      </c>
      <c r="G32" s="534">
        <f t="shared" si="0"/>
        <v>17660</v>
      </c>
      <c r="H32" s="534">
        <f t="shared" si="0"/>
        <v>245040</v>
      </c>
      <c r="I32" s="575">
        <f>SUM(I7:I24)</f>
        <v>251680</v>
      </c>
      <c r="J32" s="534">
        <f t="shared" si="0"/>
        <v>205872</v>
      </c>
      <c r="K32" s="534">
        <f t="shared" si="0"/>
        <v>61115</v>
      </c>
      <c r="L32" s="534">
        <f t="shared" si="0"/>
        <v>69505</v>
      </c>
      <c r="M32" s="534">
        <f t="shared" si="0"/>
        <v>138300</v>
      </c>
      <c r="N32" s="575">
        <f>SUM(N7:N7:N24)</f>
        <v>113400</v>
      </c>
      <c r="O32" s="534">
        <f t="shared" si="0"/>
        <v>125823</v>
      </c>
      <c r="P32" s="534">
        <f t="shared" si="0"/>
        <v>25290</v>
      </c>
      <c r="Q32" s="534">
        <f t="shared" si="0"/>
        <v>62399</v>
      </c>
    </row>
    <row r="33" spans="1:17" ht="11.25" customHeight="1">
      <c r="A33" s="862" t="s">
        <v>2</v>
      </c>
      <c r="B33" s="863"/>
      <c r="C33" s="534">
        <f>SUM(C25:C31)</f>
        <v>47180</v>
      </c>
      <c r="D33" s="534">
        <f aca="true" t="shared" si="1" ref="D33:Q33">SUM(D25:D31)</f>
        <v>35400</v>
      </c>
      <c r="E33" s="534">
        <f t="shared" si="1"/>
        <v>16145</v>
      </c>
      <c r="F33" s="534">
        <f t="shared" si="1"/>
        <v>17911</v>
      </c>
      <c r="G33" s="534">
        <f t="shared" si="1"/>
        <v>9050</v>
      </c>
      <c r="H33" s="534">
        <f t="shared" si="1"/>
        <v>97320</v>
      </c>
      <c r="I33" s="534">
        <f t="shared" si="1"/>
        <v>105520</v>
      </c>
      <c r="J33" s="534">
        <f t="shared" si="1"/>
        <v>89103</v>
      </c>
      <c r="K33" s="534">
        <f t="shared" si="1"/>
        <v>29336</v>
      </c>
      <c r="L33" s="534">
        <f t="shared" si="1"/>
        <v>25294</v>
      </c>
      <c r="M33" s="534">
        <f t="shared" si="1"/>
        <v>52800</v>
      </c>
      <c r="N33" s="534">
        <f t="shared" si="1"/>
        <v>43350</v>
      </c>
      <c r="O33" s="534">
        <f t="shared" si="1"/>
        <v>51699</v>
      </c>
      <c r="P33" s="534">
        <f t="shared" si="1"/>
        <v>11039</v>
      </c>
      <c r="Q33" s="534">
        <f t="shared" si="1"/>
        <v>26731</v>
      </c>
    </row>
    <row r="34" spans="1:17" ht="12.75" customHeight="1">
      <c r="A34" s="863" t="s">
        <v>614</v>
      </c>
      <c r="B34" s="869"/>
      <c r="C34" s="574">
        <v>2400</v>
      </c>
      <c r="D34" s="577">
        <v>1900</v>
      </c>
      <c r="E34" s="574">
        <v>827</v>
      </c>
      <c r="F34" s="574">
        <v>573</v>
      </c>
      <c r="G34" s="574">
        <v>380</v>
      </c>
      <c r="H34" s="586">
        <v>6840</v>
      </c>
      <c r="I34" s="577">
        <v>7150</v>
      </c>
      <c r="J34" s="534">
        <v>6646</v>
      </c>
      <c r="K34" s="534">
        <v>847</v>
      </c>
      <c r="L34" s="534">
        <v>754</v>
      </c>
      <c r="M34" s="574">
        <v>3900</v>
      </c>
      <c r="N34" s="577">
        <v>5420</v>
      </c>
      <c r="O34" s="534">
        <v>4695</v>
      </c>
      <c r="P34" s="534">
        <v>699</v>
      </c>
      <c r="Q34" s="534">
        <v>890</v>
      </c>
    </row>
    <row r="35" spans="1:17" ht="14.25">
      <c r="A35" s="863" t="s">
        <v>0</v>
      </c>
      <c r="B35" s="864"/>
      <c r="C35" s="534">
        <f aca="true" t="shared" si="2" ref="C35:N35">+C32+C33+C34</f>
        <v>187300</v>
      </c>
      <c r="D35" s="575">
        <f>+D32+D33+D34</f>
        <v>140840</v>
      </c>
      <c r="E35" s="576">
        <f t="shared" si="2"/>
        <v>67345</v>
      </c>
      <c r="F35" s="576">
        <f t="shared" si="2"/>
        <v>72228</v>
      </c>
      <c r="G35" s="576">
        <f t="shared" si="2"/>
        <v>27090</v>
      </c>
      <c r="H35" s="576">
        <f t="shared" si="2"/>
        <v>349200</v>
      </c>
      <c r="I35" s="576">
        <f t="shared" si="2"/>
        <v>364350</v>
      </c>
      <c r="J35" s="576">
        <f t="shared" si="2"/>
        <v>301621</v>
      </c>
      <c r="K35" s="576">
        <f t="shared" si="2"/>
        <v>91298</v>
      </c>
      <c r="L35" s="576">
        <f>+L32+L33+L34</f>
        <v>95553</v>
      </c>
      <c r="M35" s="576">
        <f t="shared" si="2"/>
        <v>195000</v>
      </c>
      <c r="N35" s="576">
        <f t="shared" si="2"/>
        <v>162170</v>
      </c>
      <c r="O35" s="576">
        <f>+O32+O33+O34</f>
        <v>182217</v>
      </c>
      <c r="P35" s="576">
        <f>+P32+P33+P34</f>
        <v>37028</v>
      </c>
      <c r="Q35" s="576">
        <f>+Q32+Q33+Q34</f>
        <v>90020</v>
      </c>
    </row>
    <row r="36" spans="1:8" ht="12.75">
      <c r="A36" s="197"/>
      <c r="B36" s="15"/>
      <c r="C36" s="15"/>
      <c r="D36" s="15"/>
      <c r="E36" s="15"/>
      <c r="F36" s="15"/>
      <c r="G36" s="15"/>
      <c r="H36" s="15"/>
    </row>
    <row r="37" spans="6:7" ht="12.75">
      <c r="F37" s="24"/>
      <c r="G37" s="24"/>
    </row>
    <row r="38" ht="30" customHeight="1"/>
  </sheetData>
  <sheetProtection/>
  <mergeCells count="10">
    <mergeCell ref="A2:Q3"/>
    <mergeCell ref="A33:B33"/>
    <mergeCell ref="A35:B35"/>
    <mergeCell ref="M5:Q5"/>
    <mergeCell ref="A5:A6"/>
    <mergeCell ref="B5:B6"/>
    <mergeCell ref="C5:G5"/>
    <mergeCell ref="H5:L5"/>
    <mergeCell ref="A32:B32"/>
    <mergeCell ref="A34:B34"/>
  </mergeCells>
  <printOptions horizontalCentered="1" verticalCentered="1"/>
  <pageMargins left="0.75" right="0.75" top="1" bottom="1" header="0.5" footer="0.5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selection activeCell="AF26" sqref="AF26"/>
    </sheetView>
  </sheetViews>
  <sheetFormatPr defaultColWidth="9.140625" defaultRowHeight="12.75"/>
  <cols>
    <col min="1" max="1" width="4.7109375" style="418" customWidth="1"/>
    <col min="2" max="2" width="20.140625" style="13" customWidth="1"/>
    <col min="3" max="3" width="7.00390625" style="13" customWidth="1"/>
    <col min="4" max="5" width="6.8515625" style="13" hidden="1" customWidth="1"/>
    <col min="6" max="6" width="6.28125" style="13" hidden="1" customWidth="1"/>
    <col min="7" max="7" width="7.421875" style="13" hidden="1" customWidth="1"/>
    <col min="8" max="8" width="7.00390625" style="13" customWidth="1"/>
    <col min="9" max="9" width="6.8515625" style="13" hidden="1" customWidth="1"/>
    <col min="10" max="10" width="7.00390625" style="13" customWidth="1"/>
    <col min="11" max="11" width="7.140625" style="13" bestFit="1" customWidth="1"/>
    <col min="12" max="12" width="7.00390625" style="13" customWidth="1"/>
    <col min="13" max="13" width="7.8515625" style="13" customWidth="1"/>
    <col min="14" max="17" width="6.28125" style="13" hidden="1" customWidth="1"/>
    <col min="18" max="19" width="7.140625" style="13" customWidth="1"/>
    <col min="20" max="20" width="7.421875" style="13" customWidth="1"/>
    <col min="21" max="21" width="7.57421875" style="13" customWidth="1"/>
    <col min="22" max="22" width="6.28125" style="13" customWidth="1"/>
    <col min="23" max="25" width="9.140625" style="13" hidden="1" customWidth="1"/>
    <col min="26" max="26" width="6.00390625" style="13" customWidth="1"/>
    <col min="27" max="27" width="9.140625" style="13" hidden="1" customWidth="1"/>
    <col min="28" max="28" width="6.28125" style="13" customWidth="1"/>
    <col min="29" max="29" width="6.421875" style="13" customWidth="1"/>
    <col min="30" max="30" width="7.7109375" style="13" customWidth="1"/>
    <col min="31" max="16384" width="9.140625" style="13" customWidth="1"/>
  </cols>
  <sheetData>
    <row r="1" spans="1:30" ht="10.5" customHeight="1">
      <c r="A1" s="812" t="s">
        <v>795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  <c r="X1" s="812"/>
      <c r="Y1" s="812"/>
      <c r="Z1" s="812"/>
      <c r="AA1" s="812"/>
      <c r="AB1" s="812"/>
      <c r="AC1" s="812"/>
      <c r="AD1" s="812"/>
    </row>
    <row r="2" spans="1:30" ht="12.75" customHeight="1">
      <c r="A2" s="812"/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  <c r="Z2" s="812"/>
      <c r="AA2" s="812"/>
      <c r="AB2" s="812"/>
      <c r="AC2" s="812"/>
      <c r="AD2" s="812"/>
    </row>
    <row r="3" spans="1:2" ht="12" customHeight="1">
      <c r="A3" s="197"/>
      <c r="B3" s="15" t="s">
        <v>581</v>
      </c>
    </row>
    <row r="4" spans="1:30" ht="12.75">
      <c r="A4" s="873" t="s">
        <v>27</v>
      </c>
      <c r="B4" s="875" t="s">
        <v>28</v>
      </c>
      <c r="C4" s="877" t="s">
        <v>513</v>
      </c>
      <c r="D4" s="878"/>
      <c r="E4" s="878"/>
      <c r="F4" s="878"/>
      <c r="G4" s="878"/>
      <c r="H4" s="878"/>
      <c r="I4" s="878"/>
      <c r="J4" s="878"/>
      <c r="K4" s="878"/>
      <c r="L4" s="879"/>
      <c r="M4" s="877" t="s">
        <v>514</v>
      </c>
      <c r="N4" s="878"/>
      <c r="O4" s="878"/>
      <c r="P4" s="878"/>
      <c r="Q4" s="878"/>
      <c r="R4" s="878"/>
      <c r="S4" s="878"/>
      <c r="T4" s="878"/>
      <c r="U4" s="879"/>
      <c r="V4" s="872" t="s">
        <v>515</v>
      </c>
      <c r="W4" s="872"/>
      <c r="X4" s="872"/>
      <c r="Y4" s="872"/>
      <c r="Z4" s="872"/>
      <c r="AA4" s="872"/>
      <c r="AB4" s="872"/>
      <c r="AC4" s="872"/>
      <c r="AD4" s="872"/>
    </row>
    <row r="5" spans="1:30" ht="32.25" customHeight="1">
      <c r="A5" s="874"/>
      <c r="B5" s="876"/>
      <c r="C5" s="290" t="s">
        <v>69</v>
      </c>
      <c r="D5" s="290" t="s">
        <v>582</v>
      </c>
      <c r="E5" s="419" t="s">
        <v>585</v>
      </c>
      <c r="F5" s="419" t="s">
        <v>589</v>
      </c>
      <c r="G5" s="420" t="s">
        <v>590</v>
      </c>
      <c r="H5" s="290" t="s">
        <v>510</v>
      </c>
      <c r="I5" s="290" t="s">
        <v>510</v>
      </c>
      <c r="J5" s="290" t="s">
        <v>251</v>
      </c>
      <c r="K5" s="290" t="s">
        <v>511</v>
      </c>
      <c r="L5" s="290" t="s">
        <v>252</v>
      </c>
      <c r="M5" s="290" t="s">
        <v>69</v>
      </c>
      <c r="N5" s="419" t="s">
        <v>585</v>
      </c>
      <c r="O5" s="420" t="s">
        <v>586</v>
      </c>
      <c r="P5" s="420" t="s">
        <v>589</v>
      </c>
      <c r="Q5" s="420" t="s">
        <v>592</v>
      </c>
      <c r="R5" s="290" t="s">
        <v>510</v>
      </c>
      <c r="S5" s="290" t="s">
        <v>251</v>
      </c>
      <c r="T5" s="290" t="s">
        <v>511</v>
      </c>
      <c r="U5" s="290" t="s">
        <v>252</v>
      </c>
      <c r="V5" s="290" t="s">
        <v>69</v>
      </c>
      <c r="W5" s="290" t="s">
        <v>591</v>
      </c>
      <c r="X5" s="422" t="s">
        <v>585</v>
      </c>
      <c r="Y5" s="423" t="s">
        <v>586</v>
      </c>
      <c r="Z5" s="290" t="s">
        <v>510</v>
      </c>
      <c r="AA5" s="290" t="s">
        <v>510</v>
      </c>
      <c r="AB5" s="290" t="s">
        <v>251</v>
      </c>
      <c r="AC5" s="290" t="s">
        <v>511</v>
      </c>
      <c r="AD5" s="290" t="s">
        <v>252</v>
      </c>
    </row>
    <row r="6" spans="1:30" ht="15">
      <c r="A6" s="288">
        <v>1</v>
      </c>
      <c r="B6" s="289" t="s">
        <v>83</v>
      </c>
      <c r="C6" s="596">
        <v>21350</v>
      </c>
      <c r="D6" s="596">
        <v>4010</v>
      </c>
      <c r="E6" s="279">
        <v>13960</v>
      </c>
      <c r="F6" s="278">
        <v>990</v>
      </c>
      <c r="G6" s="278">
        <v>6400</v>
      </c>
      <c r="H6" s="585">
        <f>SUM(D6+E6+F6+G6)</f>
        <v>25360</v>
      </c>
      <c r="I6" s="597">
        <v>25360</v>
      </c>
      <c r="J6" s="521">
        <v>13106</v>
      </c>
      <c r="K6" s="521">
        <v>5834</v>
      </c>
      <c r="L6" s="521">
        <v>10140</v>
      </c>
      <c r="M6" s="279">
        <v>15450</v>
      </c>
      <c r="N6" s="279">
        <v>4640</v>
      </c>
      <c r="O6" s="428">
        <v>3090</v>
      </c>
      <c r="P6" s="279">
        <v>7720</v>
      </c>
      <c r="Q6" s="609">
        <f>SUM(N6,O6,P6)</f>
        <v>15450</v>
      </c>
      <c r="R6" s="521">
        <v>15450</v>
      </c>
      <c r="S6" s="521">
        <v>11534</v>
      </c>
      <c r="T6" s="521">
        <v>5596</v>
      </c>
      <c r="U6" s="521">
        <v>5080</v>
      </c>
      <c r="V6" s="279">
        <v>560</v>
      </c>
      <c r="W6" s="619">
        <v>280</v>
      </c>
      <c r="X6" s="279"/>
      <c r="Y6" s="279">
        <v>280</v>
      </c>
      <c r="Z6" s="584">
        <f>SUM(W6+X6+Y6)</f>
        <v>560</v>
      </c>
      <c r="AA6" s="521">
        <v>280</v>
      </c>
      <c r="AB6" s="521">
        <v>493</v>
      </c>
      <c r="AC6" s="521">
        <v>81</v>
      </c>
      <c r="AD6" s="521">
        <v>350</v>
      </c>
    </row>
    <row r="7" spans="1:30" ht="14.25" customHeight="1">
      <c r="A7" s="288">
        <v>2</v>
      </c>
      <c r="B7" s="289" t="s">
        <v>84</v>
      </c>
      <c r="C7" s="596">
        <v>3280</v>
      </c>
      <c r="D7" s="596">
        <v>800</v>
      </c>
      <c r="E7" s="279">
        <v>2140</v>
      </c>
      <c r="F7" s="278">
        <v>150</v>
      </c>
      <c r="G7" s="278">
        <v>990</v>
      </c>
      <c r="H7" s="585">
        <f aca="true" t="shared" si="0" ref="H7:H29">SUM(D7+E7+F7+G7)</f>
        <v>4080</v>
      </c>
      <c r="I7" s="278">
        <v>4080</v>
      </c>
      <c r="J7" s="279">
        <v>2514</v>
      </c>
      <c r="K7" s="279">
        <v>402</v>
      </c>
      <c r="L7" s="279">
        <v>2589</v>
      </c>
      <c r="M7" s="279">
        <v>3880</v>
      </c>
      <c r="N7" s="279">
        <v>1160</v>
      </c>
      <c r="O7" s="428">
        <v>780</v>
      </c>
      <c r="P7" s="279">
        <v>1940</v>
      </c>
      <c r="Q7" s="609">
        <f aca="true" t="shared" si="1" ref="Q7:Q30">SUM(N7,O7,P7)</f>
        <v>3880</v>
      </c>
      <c r="R7" s="279">
        <v>3880</v>
      </c>
      <c r="S7" s="279">
        <v>3045</v>
      </c>
      <c r="T7" s="279">
        <v>596</v>
      </c>
      <c r="U7" s="279">
        <v>2510</v>
      </c>
      <c r="V7" s="279">
        <v>43</v>
      </c>
      <c r="W7" s="619">
        <v>21</v>
      </c>
      <c r="X7" s="279">
        <v>22</v>
      </c>
      <c r="Y7" s="279"/>
      <c r="Z7" s="584">
        <f aca="true" t="shared" si="2" ref="Z7:Z30">SUM(W7+X7)</f>
        <v>43</v>
      </c>
      <c r="AA7" s="279">
        <v>43</v>
      </c>
      <c r="AB7" s="279">
        <v>61</v>
      </c>
      <c r="AC7" s="279">
        <v>3</v>
      </c>
      <c r="AD7" s="279">
        <v>25</v>
      </c>
    </row>
    <row r="8" spans="1:30" ht="14.25" customHeight="1">
      <c r="A8" s="288">
        <v>3</v>
      </c>
      <c r="B8" s="289" t="s">
        <v>85</v>
      </c>
      <c r="C8" s="596">
        <v>1770</v>
      </c>
      <c r="D8" s="596">
        <v>470</v>
      </c>
      <c r="E8" s="279">
        <v>1160</v>
      </c>
      <c r="F8" s="278">
        <v>80</v>
      </c>
      <c r="G8" s="278">
        <v>530</v>
      </c>
      <c r="H8" s="585">
        <f t="shared" si="0"/>
        <v>2240</v>
      </c>
      <c r="I8" s="597">
        <v>2240</v>
      </c>
      <c r="J8" s="518">
        <v>1348</v>
      </c>
      <c r="K8" s="518">
        <v>329</v>
      </c>
      <c r="L8" s="518">
        <v>1108</v>
      </c>
      <c r="M8" s="279">
        <v>1920</v>
      </c>
      <c r="N8" s="279">
        <v>570</v>
      </c>
      <c r="O8" s="428">
        <v>390</v>
      </c>
      <c r="P8" s="279">
        <v>960</v>
      </c>
      <c r="Q8" s="609">
        <f t="shared" si="1"/>
        <v>1920</v>
      </c>
      <c r="R8" s="518">
        <v>1920</v>
      </c>
      <c r="S8" s="518">
        <v>1470</v>
      </c>
      <c r="T8" s="518">
        <v>272</v>
      </c>
      <c r="U8" s="518">
        <v>893</v>
      </c>
      <c r="V8" s="279">
        <v>55</v>
      </c>
      <c r="W8" s="619">
        <v>27</v>
      </c>
      <c r="X8" s="279">
        <v>28</v>
      </c>
      <c r="Y8" s="279"/>
      <c r="Z8" s="584">
        <f t="shared" si="2"/>
        <v>55</v>
      </c>
      <c r="AA8" s="618">
        <v>52</v>
      </c>
      <c r="AB8" s="620">
        <v>40</v>
      </c>
      <c r="AC8" s="620">
        <v>11</v>
      </c>
      <c r="AD8" s="620">
        <v>54</v>
      </c>
    </row>
    <row r="9" spans="1:30" ht="13.5" customHeight="1">
      <c r="A9" s="288">
        <v>4</v>
      </c>
      <c r="B9" s="289" t="s">
        <v>87</v>
      </c>
      <c r="C9" s="596">
        <v>2010</v>
      </c>
      <c r="D9" s="596">
        <v>550</v>
      </c>
      <c r="E9" s="279">
        <v>1320</v>
      </c>
      <c r="F9" s="278">
        <v>90</v>
      </c>
      <c r="G9" s="278">
        <v>600</v>
      </c>
      <c r="H9" s="585">
        <f t="shared" si="0"/>
        <v>2560</v>
      </c>
      <c r="I9" s="439">
        <v>2560</v>
      </c>
      <c r="J9" s="439">
        <v>1357</v>
      </c>
      <c r="K9" s="439">
        <v>213</v>
      </c>
      <c r="L9" s="439">
        <v>1110</v>
      </c>
      <c r="M9" s="526">
        <v>2190</v>
      </c>
      <c r="N9" s="279">
        <v>670</v>
      </c>
      <c r="O9" s="428">
        <v>430</v>
      </c>
      <c r="P9" s="279">
        <v>1090</v>
      </c>
      <c r="Q9" s="609">
        <f t="shared" si="1"/>
        <v>2190</v>
      </c>
      <c r="R9" s="439">
        <v>2190</v>
      </c>
      <c r="S9" s="439">
        <v>1392</v>
      </c>
      <c r="T9" s="439">
        <v>348</v>
      </c>
      <c r="U9" s="439">
        <v>780</v>
      </c>
      <c r="V9" s="621">
        <v>47</v>
      </c>
      <c r="W9" s="619">
        <v>23</v>
      </c>
      <c r="X9" s="622">
        <v>24</v>
      </c>
      <c r="Y9" s="622"/>
      <c r="Z9" s="584">
        <f t="shared" si="2"/>
        <v>47</v>
      </c>
      <c r="AA9" s="623">
        <v>23</v>
      </c>
      <c r="AB9" s="612">
        <v>18</v>
      </c>
      <c r="AC9" s="612">
        <v>2</v>
      </c>
      <c r="AD9" s="612">
        <v>14</v>
      </c>
    </row>
    <row r="10" spans="1:30" ht="12.75" customHeight="1">
      <c r="A10" s="288">
        <v>5</v>
      </c>
      <c r="B10" s="289" t="s">
        <v>86</v>
      </c>
      <c r="C10" s="596">
        <v>2510</v>
      </c>
      <c r="D10" s="596">
        <v>530</v>
      </c>
      <c r="E10" s="279">
        <v>1640</v>
      </c>
      <c r="F10" s="278">
        <v>120</v>
      </c>
      <c r="G10" s="278">
        <v>750</v>
      </c>
      <c r="H10" s="585">
        <f t="shared" si="0"/>
        <v>3040</v>
      </c>
      <c r="I10" s="279">
        <v>3040</v>
      </c>
      <c r="J10" s="279">
        <v>1710</v>
      </c>
      <c r="K10" s="279">
        <v>350</v>
      </c>
      <c r="L10" s="279">
        <v>2040</v>
      </c>
      <c r="M10" s="279">
        <v>2600</v>
      </c>
      <c r="N10" s="279">
        <v>790</v>
      </c>
      <c r="O10" s="279">
        <v>510</v>
      </c>
      <c r="P10" s="279">
        <v>1300</v>
      </c>
      <c r="Q10" s="597">
        <f t="shared" si="1"/>
        <v>2600</v>
      </c>
      <c r="R10" s="439">
        <v>2600</v>
      </c>
      <c r="S10" s="439">
        <v>2156</v>
      </c>
      <c r="T10" s="439">
        <v>399</v>
      </c>
      <c r="U10" s="439">
        <v>2050</v>
      </c>
      <c r="V10" s="621">
        <v>20</v>
      </c>
      <c r="W10" s="619">
        <v>10</v>
      </c>
      <c r="X10" s="622">
        <v>10</v>
      </c>
      <c r="Y10" s="622"/>
      <c r="Z10" s="584">
        <f t="shared" si="2"/>
        <v>20</v>
      </c>
      <c r="AA10" s="610">
        <v>10</v>
      </c>
      <c r="AB10" s="612">
        <v>35</v>
      </c>
      <c r="AC10" s="612">
        <v>0</v>
      </c>
      <c r="AD10" s="612">
        <v>10</v>
      </c>
    </row>
    <row r="11" spans="1:30" ht="15">
      <c r="A11" s="288">
        <v>6</v>
      </c>
      <c r="B11" s="289" t="s">
        <v>242</v>
      </c>
      <c r="C11" s="596">
        <v>3430</v>
      </c>
      <c r="D11" s="596">
        <v>980</v>
      </c>
      <c r="E11" s="279">
        <v>2240</v>
      </c>
      <c r="F11" s="278">
        <v>160</v>
      </c>
      <c r="G11" s="278">
        <v>1030</v>
      </c>
      <c r="H11" s="585">
        <f t="shared" si="0"/>
        <v>4410</v>
      </c>
      <c r="I11" s="279">
        <v>4410</v>
      </c>
      <c r="J11" s="278">
        <v>2624</v>
      </c>
      <c r="K11" s="278">
        <v>324</v>
      </c>
      <c r="L11" s="278">
        <v>2590</v>
      </c>
      <c r="M11" s="279">
        <v>3630</v>
      </c>
      <c r="N11" s="279">
        <v>1090</v>
      </c>
      <c r="O11" s="279">
        <v>720</v>
      </c>
      <c r="P11" s="279">
        <f>440+1380</f>
        <v>1820</v>
      </c>
      <c r="Q11" s="597">
        <f t="shared" si="1"/>
        <v>3630</v>
      </c>
      <c r="R11" s="279">
        <v>5450</v>
      </c>
      <c r="S11" s="279">
        <v>2780</v>
      </c>
      <c r="T11" s="279">
        <v>464</v>
      </c>
      <c r="U11" s="279">
        <v>2036</v>
      </c>
      <c r="V11" s="622">
        <v>20</v>
      </c>
      <c r="W11" s="619">
        <v>10</v>
      </c>
      <c r="X11" s="622">
        <v>10</v>
      </c>
      <c r="Y11" s="622"/>
      <c r="Z11" s="584">
        <f t="shared" si="2"/>
        <v>20</v>
      </c>
      <c r="AA11" s="439">
        <v>20</v>
      </c>
      <c r="AB11" s="598">
        <v>30</v>
      </c>
      <c r="AC11" s="598">
        <v>35</v>
      </c>
      <c r="AD11" s="598">
        <v>14</v>
      </c>
    </row>
    <row r="12" spans="1:30" ht="15">
      <c r="A12" s="288">
        <v>7</v>
      </c>
      <c r="B12" s="289" t="s">
        <v>89</v>
      </c>
      <c r="C12" s="596">
        <v>2110</v>
      </c>
      <c r="D12" s="596">
        <v>610</v>
      </c>
      <c r="E12" s="279">
        <v>1380</v>
      </c>
      <c r="F12" s="278">
        <v>100</v>
      </c>
      <c r="G12" s="278">
        <v>630</v>
      </c>
      <c r="H12" s="585">
        <f t="shared" si="0"/>
        <v>2720</v>
      </c>
      <c r="I12" s="599">
        <v>2840</v>
      </c>
      <c r="J12" s="279">
        <v>1692</v>
      </c>
      <c r="K12" s="279">
        <v>585</v>
      </c>
      <c r="L12" s="279">
        <v>1820</v>
      </c>
      <c r="M12" s="279">
        <v>2530</v>
      </c>
      <c r="N12" s="279">
        <v>760</v>
      </c>
      <c r="O12" s="279">
        <v>500</v>
      </c>
      <c r="P12" s="279">
        <v>1270</v>
      </c>
      <c r="Q12" s="597">
        <f t="shared" si="1"/>
        <v>2530</v>
      </c>
      <c r="R12" s="279">
        <v>2050</v>
      </c>
      <c r="S12" s="279">
        <v>1962</v>
      </c>
      <c r="T12" s="279">
        <v>307</v>
      </c>
      <c r="U12" s="279">
        <v>1220</v>
      </c>
      <c r="V12" s="279">
        <v>19</v>
      </c>
      <c r="W12" s="619">
        <v>9</v>
      </c>
      <c r="X12" s="279">
        <v>10</v>
      </c>
      <c r="Y12" s="279"/>
      <c r="Z12" s="584">
        <f t="shared" si="2"/>
        <v>19</v>
      </c>
      <c r="AA12" s="439">
        <v>8</v>
      </c>
      <c r="AB12" s="439">
        <v>25</v>
      </c>
      <c r="AC12" s="439">
        <v>0</v>
      </c>
      <c r="AD12" s="439">
        <v>20</v>
      </c>
    </row>
    <row r="13" spans="1:30" ht="15">
      <c r="A13" s="288">
        <v>8</v>
      </c>
      <c r="B13" s="289" t="s">
        <v>91</v>
      </c>
      <c r="C13" s="600">
        <v>1040</v>
      </c>
      <c r="D13" s="596">
        <v>270</v>
      </c>
      <c r="E13" s="279">
        <v>680</v>
      </c>
      <c r="F13" s="278">
        <v>50</v>
      </c>
      <c r="G13" s="278">
        <v>310</v>
      </c>
      <c r="H13" s="585">
        <f t="shared" si="0"/>
        <v>1310</v>
      </c>
      <c r="I13" s="279">
        <v>1310</v>
      </c>
      <c r="J13" s="279">
        <v>623</v>
      </c>
      <c r="K13" s="279">
        <v>194</v>
      </c>
      <c r="L13" s="279">
        <v>810</v>
      </c>
      <c r="M13" s="427">
        <v>1080</v>
      </c>
      <c r="N13" s="279">
        <v>320</v>
      </c>
      <c r="O13" s="428">
        <v>220</v>
      </c>
      <c r="P13" s="279">
        <v>540</v>
      </c>
      <c r="Q13" s="609">
        <f t="shared" si="1"/>
        <v>1080</v>
      </c>
      <c r="R13" s="279">
        <v>1080</v>
      </c>
      <c r="S13" s="279">
        <v>868</v>
      </c>
      <c r="T13" s="279">
        <v>204</v>
      </c>
      <c r="U13" s="279">
        <v>430</v>
      </c>
      <c r="V13" s="520">
        <v>55</v>
      </c>
      <c r="W13" s="619">
        <v>28</v>
      </c>
      <c r="X13" s="520">
        <v>27</v>
      </c>
      <c r="Y13" s="520"/>
      <c r="Z13" s="584">
        <f t="shared" si="2"/>
        <v>55</v>
      </c>
      <c r="AA13" s="623">
        <v>28</v>
      </c>
      <c r="AB13" s="612">
        <v>36</v>
      </c>
      <c r="AC13" s="612">
        <v>0</v>
      </c>
      <c r="AD13" s="612">
        <v>32</v>
      </c>
    </row>
    <row r="14" spans="1:30" ht="15">
      <c r="A14" s="288">
        <v>9</v>
      </c>
      <c r="B14" s="289" t="s">
        <v>90</v>
      </c>
      <c r="C14" s="600">
        <v>1140</v>
      </c>
      <c r="D14" s="596">
        <v>370</v>
      </c>
      <c r="E14" s="279">
        <v>750</v>
      </c>
      <c r="F14" s="278">
        <v>50</v>
      </c>
      <c r="G14" s="278">
        <v>340</v>
      </c>
      <c r="H14" s="585">
        <f t="shared" si="0"/>
        <v>1510</v>
      </c>
      <c r="I14" s="439">
        <v>1510</v>
      </c>
      <c r="J14" s="439">
        <v>835</v>
      </c>
      <c r="K14" s="439">
        <v>295</v>
      </c>
      <c r="L14" s="439">
        <v>790</v>
      </c>
      <c r="M14" s="427">
        <v>1360</v>
      </c>
      <c r="N14" s="279">
        <v>410</v>
      </c>
      <c r="O14" s="279">
        <v>270</v>
      </c>
      <c r="P14" s="279">
        <v>680</v>
      </c>
      <c r="Q14" s="597">
        <f t="shared" si="1"/>
        <v>1360</v>
      </c>
      <c r="R14" s="439">
        <v>1360</v>
      </c>
      <c r="S14" s="439">
        <v>1033</v>
      </c>
      <c r="T14" s="439">
        <v>287</v>
      </c>
      <c r="U14" s="439">
        <v>590</v>
      </c>
      <c r="V14" s="624">
        <v>15</v>
      </c>
      <c r="W14" s="625">
        <v>7</v>
      </c>
      <c r="X14" s="624">
        <v>8</v>
      </c>
      <c r="Y14" s="624"/>
      <c r="Z14" s="626">
        <f t="shared" si="2"/>
        <v>15</v>
      </c>
      <c r="AA14" s="615">
        <v>7</v>
      </c>
      <c r="AB14" s="439">
        <v>9</v>
      </c>
      <c r="AC14" s="439">
        <v>0</v>
      </c>
      <c r="AD14" s="439">
        <v>13</v>
      </c>
    </row>
    <row r="15" spans="1:30" ht="15">
      <c r="A15" s="288">
        <v>10</v>
      </c>
      <c r="B15" s="289" t="s">
        <v>92</v>
      </c>
      <c r="C15" s="596">
        <v>3380</v>
      </c>
      <c r="D15" s="596">
        <v>890</v>
      </c>
      <c r="E15" s="279">
        <v>2210</v>
      </c>
      <c r="F15" s="278">
        <v>160</v>
      </c>
      <c r="G15" s="278">
        <v>1010</v>
      </c>
      <c r="H15" s="585">
        <f t="shared" si="0"/>
        <v>4270</v>
      </c>
      <c r="I15" s="597">
        <v>4270</v>
      </c>
      <c r="J15" s="521">
        <v>2577</v>
      </c>
      <c r="K15" s="521">
        <v>973</v>
      </c>
      <c r="L15" s="521">
        <v>2090</v>
      </c>
      <c r="M15" s="279">
        <v>3510</v>
      </c>
      <c r="N15" s="279">
        <v>1060</v>
      </c>
      <c r="O15" s="279">
        <v>700</v>
      </c>
      <c r="P15" s="279">
        <v>1750</v>
      </c>
      <c r="Q15" s="597">
        <f t="shared" si="1"/>
        <v>3510</v>
      </c>
      <c r="R15" s="521">
        <v>3510</v>
      </c>
      <c r="S15" s="521">
        <v>2346</v>
      </c>
      <c r="T15" s="521">
        <v>505</v>
      </c>
      <c r="U15" s="521">
        <v>2040</v>
      </c>
      <c r="V15" s="279">
        <v>35</v>
      </c>
      <c r="W15" s="427">
        <v>18</v>
      </c>
      <c r="X15" s="279">
        <v>17</v>
      </c>
      <c r="Y15" s="279"/>
      <c r="Z15" s="584">
        <f t="shared" si="2"/>
        <v>35</v>
      </c>
      <c r="AA15" s="521">
        <v>35</v>
      </c>
      <c r="AB15" s="521">
        <v>32</v>
      </c>
      <c r="AC15" s="521">
        <v>3</v>
      </c>
      <c r="AD15" s="521">
        <v>28</v>
      </c>
    </row>
    <row r="16" spans="1:30" ht="15">
      <c r="A16" s="288">
        <v>11</v>
      </c>
      <c r="B16" s="289" t="s">
        <v>93</v>
      </c>
      <c r="C16" s="596">
        <v>2450</v>
      </c>
      <c r="D16" s="596">
        <v>410</v>
      </c>
      <c r="E16" s="279">
        <v>1600</v>
      </c>
      <c r="F16" s="278">
        <v>110</v>
      </c>
      <c r="G16" s="278">
        <v>740</v>
      </c>
      <c r="H16" s="585">
        <f t="shared" si="0"/>
        <v>2860</v>
      </c>
      <c r="I16" s="279">
        <v>2860</v>
      </c>
      <c r="J16" s="279">
        <v>1781</v>
      </c>
      <c r="K16" s="279">
        <v>98</v>
      </c>
      <c r="L16" s="279">
        <v>1000</v>
      </c>
      <c r="M16" s="279">
        <v>2510</v>
      </c>
      <c r="N16" s="279">
        <v>760</v>
      </c>
      <c r="O16" s="279">
        <v>490</v>
      </c>
      <c r="P16" s="279">
        <v>1260</v>
      </c>
      <c r="Q16" s="597">
        <f t="shared" si="1"/>
        <v>2510</v>
      </c>
      <c r="R16" s="279">
        <v>2510</v>
      </c>
      <c r="S16" s="279">
        <v>2010</v>
      </c>
      <c r="T16" s="279">
        <v>69</v>
      </c>
      <c r="U16" s="279">
        <v>760</v>
      </c>
      <c r="V16" s="279">
        <v>41</v>
      </c>
      <c r="W16" s="627">
        <v>20</v>
      </c>
      <c r="X16" s="611">
        <v>21</v>
      </c>
      <c r="Y16" s="611"/>
      <c r="Z16" s="626">
        <f t="shared" si="2"/>
        <v>41</v>
      </c>
      <c r="AA16" s="611">
        <v>41</v>
      </c>
      <c r="AB16" s="611">
        <v>41</v>
      </c>
      <c r="AC16" s="611">
        <v>40</v>
      </c>
      <c r="AD16" s="611">
        <v>11</v>
      </c>
    </row>
    <row r="17" spans="1:30" ht="15">
      <c r="A17" s="288">
        <v>12</v>
      </c>
      <c r="B17" s="289" t="s">
        <v>94</v>
      </c>
      <c r="C17" s="596">
        <v>4890</v>
      </c>
      <c r="D17" s="596">
        <v>1410</v>
      </c>
      <c r="E17" s="279">
        <v>3190</v>
      </c>
      <c r="F17" s="279">
        <v>230</v>
      </c>
      <c r="G17" s="278">
        <v>1470</v>
      </c>
      <c r="H17" s="585">
        <f t="shared" si="0"/>
        <v>6300</v>
      </c>
      <c r="I17" s="279">
        <v>6300</v>
      </c>
      <c r="J17" s="279">
        <v>3567</v>
      </c>
      <c r="K17" s="279">
        <v>1253</v>
      </c>
      <c r="L17" s="279">
        <v>4140</v>
      </c>
      <c r="M17" s="279">
        <v>4390</v>
      </c>
      <c r="N17" s="279">
        <v>1320</v>
      </c>
      <c r="O17" s="279">
        <v>880</v>
      </c>
      <c r="P17" s="279">
        <v>2190</v>
      </c>
      <c r="Q17" s="597">
        <f t="shared" si="1"/>
        <v>4390</v>
      </c>
      <c r="R17" s="279">
        <v>4390</v>
      </c>
      <c r="S17" s="279">
        <v>2446</v>
      </c>
      <c r="T17" s="427">
        <v>995</v>
      </c>
      <c r="U17" s="427">
        <v>3440</v>
      </c>
      <c r="V17" s="611">
        <v>27</v>
      </c>
      <c r="W17" s="625">
        <v>13</v>
      </c>
      <c r="X17" s="611">
        <v>14</v>
      </c>
      <c r="Y17" s="611"/>
      <c r="Z17" s="626">
        <f t="shared" si="2"/>
        <v>27</v>
      </c>
      <c r="AA17" s="612">
        <v>27</v>
      </c>
      <c r="AB17" s="612">
        <v>66</v>
      </c>
      <c r="AC17" s="612">
        <v>0</v>
      </c>
      <c r="AD17" s="612">
        <v>37</v>
      </c>
    </row>
    <row r="18" spans="1:30" ht="15">
      <c r="A18" s="288">
        <v>13</v>
      </c>
      <c r="B18" s="289" t="s">
        <v>62</v>
      </c>
      <c r="C18" s="596">
        <v>2630</v>
      </c>
      <c r="D18" s="596">
        <v>670</v>
      </c>
      <c r="E18" s="279">
        <v>1720</v>
      </c>
      <c r="F18" s="278">
        <v>120</v>
      </c>
      <c r="G18" s="278">
        <v>790</v>
      </c>
      <c r="H18" s="585">
        <f t="shared" si="0"/>
        <v>3300</v>
      </c>
      <c r="I18" s="439">
        <v>3300</v>
      </c>
      <c r="J18" s="439">
        <v>2020</v>
      </c>
      <c r="K18" s="439">
        <v>349</v>
      </c>
      <c r="L18" s="439">
        <v>1990</v>
      </c>
      <c r="M18" s="279">
        <v>2960</v>
      </c>
      <c r="N18" s="279">
        <v>890</v>
      </c>
      <c r="O18" s="279">
        <v>590</v>
      </c>
      <c r="P18" s="279">
        <v>1480</v>
      </c>
      <c r="Q18" s="597">
        <f t="shared" si="1"/>
        <v>2960</v>
      </c>
      <c r="R18" s="439">
        <v>2960</v>
      </c>
      <c r="S18" s="439">
        <v>2163</v>
      </c>
      <c r="T18" s="439">
        <v>404</v>
      </c>
      <c r="U18" s="439">
        <v>1500</v>
      </c>
      <c r="V18" s="611">
        <v>38</v>
      </c>
      <c r="W18" s="625">
        <v>19</v>
      </c>
      <c r="X18" s="611">
        <v>19</v>
      </c>
      <c r="Y18" s="611"/>
      <c r="Z18" s="626">
        <f t="shared" si="2"/>
        <v>38</v>
      </c>
      <c r="AA18" s="574">
        <v>19</v>
      </c>
      <c r="AB18" s="439">
        <v>37</v>
      </c>
      <c r="AC18" s="439">
        <v>0</v>
      </c>
      <c r="AD18" s="439">
        <v>8</v>
      </c>
    </row>
    <row r="19" spans="1:30" ht="16.5" customHeight="1">
      <c r="A19" s="288">
        <v>14</v>
      </c>
      <c r="B19" s="289" t="s">
        <v>95</v>
      </c>
      <c r="C19" s="596">
        <v>3930</v>
      </c>
      <c r="D19" s="596">
        <v>820</v>
      </c>
      <c r="E19" s="427">
        <v>2570</v>
      </c>
      <c r="F19" s="427">
        <v>180</v>
      </c>
      <c r="G19" s="278">
        <v>1180</v>
      </c>
      <c r="H19" s="585">
        <f t="shared" si="0"/>
        <v>4750</v>
      </c>
      <c r="I19" s="279">
        <v>4750</v>
      </c>
      <c r="J19" s="279">
        <v>2142</v>
      </c>
      <c r="K19" s="279">
        <v>172</v>
      </c>
      <c r="L19" s="279">
        <v>3850</v>
      </c>
      <c r="M19" s="279">
        <v>4320</v>
      </c>
      <c r="N19" s="427"/>
      <c r="O19" s="427">
        <v>2140</v>
      </c>
      <c r="P19" s="279">
        <v>2160</v>
      </c>
      <c r="Q19" s="597">
        <f t="shared" si="1"/>
        <v>4300</v>
      </c>
      <c r="R19" s="279">
        <v>4300</v>
      </c>
      <c r="S19" s="279">
        <v>3491</v>
      </c>
      <c r="T19" s="279">
        <v>294</v>
      </c>
      <c r="U19" s="279">
        <v>1430</v>
      </c>
      <c r="V19" s="279">
        <v>104</v>
      </c>
      <c r="W19" s="427">
        <v>52</v>
      </c>
      <c r="X19" s="279">
        <v>52</v>
      </c>
      <c r="Y19" s="279"/>
      <c r="Z19" s="584">
        <f t="shared" si="2"/>
        <v>104</v>
      </c>
      <c r="AA19" s="628">
        <v>52</v>
      </c>
      <c r="AB19" s="611">
        <v>87</v>
      </c>
      <c r="AC19" s="611">
        <v>0</v>
      </c>
      <c r="AD19" s="611">
        <v>52</v>
      </c>
    </row>
    <row r="20" spans="1:30" ht="15">
      <c r="A20" s="288">
        <v>15</v>
      </c>
      <c r="B20" s="289" t="s">
        <v>48</v>
      </c>
      <c r="C20" s="596">
        <v>1020</v>
      </c>
      <c r="D20" s="596">
        <v>270</v>
      </c>
      <c r="E20" s="427">
        <v>660</v>
      </c>
      <c r="F20" s="427">
        <v>50</v>
      </c>
      <c r="G20" s="278">
        <v>310</v>
      </c>
      <c r="H20" s="585">
        <f t="shared" si="0"/>
        <v>1290</v>
      </c>
      <c r="I20" s="279">
        <v>1290</v>
      </c>
      <c r="J20" s="279">
        <v>716</v>
      </c>
      <c r="K20" s="279">
        <v>54</v>
      </c>
      <c r="L20" s="279">
        <v>920</v>
      </c>
      <c r="M20" s="279">
        <v>1350</v>
      </c>
      <c r="N20" s="427"/>
      <c r="O20" s="427">
        <v>690</v>
      </c>
      <c r="P20" s="279">
        <v>680</v>
      </c>
      <c r="Q20" s="597">
        <f t="shared" si="1"/>
        <v>1370</v>
      </c>
      <c r="R20" s="279">
        <v>1370</v>
      </c>
      <c r="S20" s="279">
        <v>875</v>
      </c>
      <c r="T20" s="279">
        <v>75</v>
      </c>
      <c r="U20" s="279">
        <v>680</v>
      </c>
      <c r="V20" s="611">
        <v>0</v>
      </c>
      <c r="W20" s="625"/>
      <c r="X20" s="611"/>
      <c r="Y20" s="611"/>
      <c r="Z20" s="626">
        <f t="shared" si="2"/>
        <v>0</v>
      </c>
      <c r="AA20" s="620"/>
      <c r="AB20" s="620"/>
      <c r="AC20" s="620"/>
      <c r="AD20" s="620"/>
    </row>
    <row r="21" spans="1:30" ht="15">
      <c r="A21" s="288">
        <v>16</v>
      </c>
      <c r="B21" s="289" t="s">
        <v>96</v>
      </c>
      <c r="C21" s="596">
        <v>880</v>
      </c>
      <c r="D21" s="596">
        <v>250</v>
      </c>
      <c r="E21" s="279">
        <v>580</v>
      </c>
      <c r="F21" s="278">
        <v>40</v>
      </c>
      <c r="G21" s="278">
        <v>260</v>
      </c>
      <c r="H21" s="585">
        <f t="shared" si="0"/>
        <v>1130</v>
      </c>
      <c r="I21" s="518">
        <v>1130</v>
      </c>
      <c r="J21" s="518">
        <v>693</v>
      </c>
      <c r="K21" s="518">
        <v>207</v>
      </c>
      <c r="L21" s="518">
        <v>830</v>
      </c>
      <c r="M21" s="279">
        <v>1080</v>
      </c>
      <c r="N21" s="279">
        <v>320</v>
      </c>
      <c r="O21" s="279">
        <v>220</v>
      </c>
      <c r="P21" s="279">
        <v>540</v>
      </c>
      <c r="Q21" s="597">
        <f t="shared" si="1"/>
        <v>1080</v>
      </c>
      <c r="R21" s="518">
        <v>1080</v>
      </c>
      <c r="S21" s="518">
        <v>899</v>
      </c>
      <c r="T21" s="518">
        <v>211</v>
      </c>
      <c r="U21" s="518">
        <v>450</v>
      </c>
      <c r="V21" s="611">
        <v>17</v>
      </c>
      <c r="W21" s="625">
        <v>9</v>
      </c>
      <c r="X21" s="611">
        <v>8</v>
      </c>
      <c r="Y21" s="611"/>
      <c r="Z21" s="626">
        <f t="shared" si="2"/>
        <v>17</v>
      </c>
      <c r="AA21" s="534">
        <v>9</v>
      </c>
      <c r="AB21" s="518">
        <v>25</v>
      </c>
      <c r="AC21" s="518">
        <v>1</v>
      </c>
      <c r="AD21" s="518">
        <v>13</v>
      </c>
    </row>
    <row r="22" spans="1:30" ht="14.25" customHeight="1">
      <c r="A22" s="288">
        <v>17</v>
      </c>
      <c r="B22" s="289" t="s">
        <v>97</v>
      </c>
      <c r="C22" s="596">
        <v>2310</v>
      </c>
      <c r="D22" s="596">
        <v>620</v>
      </c>
      <c r="E22" s="279">
        <v>1510</v>
      </c>
      <c r="F22" s="278">
        <v>110</v>
      </c>
      <c r="G22" s="278">
        <v>690</v>
      </c>
      <c r="H22" s="585">
        <f t="shared" si="0"/>
        <v>2930</v>
      </c>
      <c r="I22" s="599">
        <v>3120</v>
      </c>
      <c r="J22" s="279">
        <v>1956</v>
      </c>
      <c r="K22" s="279">
        <v>324</v>
      </c>
      <c r="L22" s="279">
        <v>1495</v>
      </c>
      <c r="M22" s="279">
        <v>2860</v>
      </c>
      <c r="N22" s="279">
        <v>860</v>
      </c>
      <c r="O22" s="428">
        <v>570</v>
      </c>
      <c r="P22" s="279">
        <v>1430</v>
      </c>
      <c r="Q22" s="609">
        <f t="shared" si="1"/>
        <v>2860</v>
      </c>
      <c r="R22" s="279">
        <v>3810</v>
      </c>
      <c r="S22" s="611">
        <v>2291</v>
      </c>
      <c r="T22" s="611">
        <v>562</v>
      </c>
      <c r="U22" s="611">
        <v>940</v>
      </c>
      <c r="V22" s="279">
        <v>51</v>
      </c>
      <c r="W22" s="619">
        <v>25</v>
      </c>
      <c r="X22" s="279">
        <v>26</v>
      </c>
      <c r="Y22" s="279"/>
      <c r="Z22" s="584">
        <f t="shared" si="2"/>
        <v>51</v>
      </c>
      <c r="AA22" s="610">
        <v>119</v>
      </c>
      <c r="AB22" s="611">
        <v>134</v>
      </c>
      <c r="AC22" s="611">
        <v>67</v>
      </c>
      <c r="AD22" s="612">
        <v>67</v>
      </c>
    </row>
    <row r="23" spans="1:30" ht="12.75" customHeight="1">
      <c r="A23" s="288">
        <v>18</v>
      </c>
      <c r="B23" s="289" t="s">
        <v>98</v>
      </c>
      <c r="C23" s="601">
        <v>2630</v>
      </c>
      <c r="D23" s="596">
        <v>680</v>
      </c>
      <c r="E23" s="279">
        <f>1100+620</f>
        <v>1720</v>
      </c>
      <c r="F23" s="278">
        <v>120</v>
      </c>
      <c r="G23" s="278">
        <v>790</v>
      </c>
      <c r="H23" s="585">
        <f t="shared" si="0"/>
        <v>3310</v>
      </c>
      <c r="I23" s="602">
        <v>3150</v>
      </c>
      <c r="J23" s="433">
        <v>1830</v>
      </c>
      <c r="K23" s="433">
        <v>463</v>
      </c>
      <c r="L23" s="433">
        <v>2240</v>
      </c>
      <c r="M23" s="612">
        <v>3150</v>
      </c>
      <c r="N23" s="611">
        <v>950</v>
      </c>
      <c r="O23" s="613">
        <v>630</v>
      </c>
      <c r="P23" s="611">
        <v>1570</v>
      </c>
      <c r="Q23" s="614">
        <f t="shared" si="1"/>
        <v>3150</v>
      </c>
      <c r="R23" s="439">
        <v>3490</v>
      </c>
      <c r="S23" s="279">
        <v>2566</v>
      </c>
      <c r="T23" s="439">
        <v>642</v>
      </c>
      <c r="U23" s="439">
        <v>1370</v>
      </c>
      <c r="V23" s="612">
        <v>32</v>
      </c>
      <c r="W23" s="625">
        <v>16</v>
      </c>
      <c r="X23" s="612">
        <v>16</v>
      </c>
      <c r="Y23" s="612"/>
      <c r="Z23" s="626">
        <f t="shared" si="2"/>
        <v>32</v>
      </c>
      <c r="AA23" s="574">
        <v>19</v>
      </c>
      <c r="AB23" s="279">
        <v>13</v>
      </c>
      <c r="AC23" s="439">
        <v>1</v>
      </c>
      <c r="AD23" s="439">
        <v>33</v>
      </c>
    </row>
    <row r="24" spans="1:30" ht="13.5" customHeight="1">
      <c r="A24" s="288">
        <v>19</v>
      </c>
      <c r="B24" s="424" t="s">
        <v>52</v>
      </c>
      <c r="C24" s="596">
        <v>2270</v>
      </c>
      <c r="D24" s="596">
        <v>600</v>
      </c>
      <c r="E24" s="279">
        <v>1490</v>
      </c>
      <c r="F24" s="278">
        <v>100</v>
      </c>
      <c r="G24" s="278">
        <v>680</v>
      </c>
      <c r="H24" s="585">
        <f t="shared" si="0"/>
        <v>2870</v>
      </c>
      <c r="I24" s="279">
        <v>2870</v>
      </c>
      <c r="J24" s="279">
        <v>1645</v>
      </c>
      <c r="K24" s="279">
        <v>335</v>
      </c>
      <c r="L24" s="279">
        <v>1670</v>
      </c>
      <c r="M24" s="279">
        <v>2210</v>
      </c>
      <c r="N24" s="279">
        <v>660</v>
      </c>
      <c r="O24" s="279">
        <v>440</v>
      </c>
      <c r="P24" s="279">
        <v>1110</v>
      </c>
      <c r="Q24" s="597">
        <f t="shared" si="1"/>
        <v>2210</v>
      </c>
      <c r="R24" s="279">
        <v>2210</v>
      </c>
      <c r="S24" s="279">
        <v>1649</v>
      </c>
      <c r="T24" s="279">
        <v>221</v>
      </c>
      <c r="U24" s="279">
        <v>1160</v>
      </c>
      <c r="V24" s="279">
        <v>0</v>
      </c>
      <c r="W24" s="427"/>
      <c r="X24" s="279">
        <v>0</v>
      </c>
      <c r="Y24" s="279"/>
      <c r="Z24" s="584">
        <f t="shared" si="2"/>
        <v>0</v>
      </c>
      <c r="AA24" s="279">
        <v>0</v>
      </c>
      <c r="AB24" s="279">
        <v>31</v>
      </c>
      <c r="AC24" s="279">
        <v>0</v>
      </c>
      <c r="AD24" s="279">
        <v>10</v>
      </c>
    </row>
    <row r="25" spans="1:30" ht="14.25" customHeight="1">
      <c r="A25" s="288">
        <v>20</v>
      </c>
      <c r="B25" s="424" t="s">
        <v>53</v>
      </c>
      <c r="C25" s="604">
        <v>2140</v>
      </c>
      <c r="D25" s="596">
        <v>590</v>
      </c>
      <c r="E25" s="279">
        <v>1400</v>
      </c>
      <c r="F25" s="278">
        <v>100</v>
      </c>
      <c r="G25" s="278">
        <v>640</v>
      </c>
      <c r="H25" s="585">
        <f t="shared" si="0"/>
        <v>2730</v>
      </c>
      <c r="I25" s="597">
        <v>2730</v>
      </c>
      <c r="J25" s="518">
        <v>1679</v>
      </c>
      <c r="K25" s="518">
        <v>521</v>
      </c>
      <c r="L25" s="518">
        <v>1530</v>
      </c>
      <c r="M25" s="521">
        <v>2450</v>
      </c>
      <c r="N25" s="279">
        <v>740</v>
      </c>
      <c r="O25" s="279">
        <v>490</v>
      </c>
      <c r="P25" s="279">
        <v>1220</v>
      </c>
      <c r="Q25" s="597">
        <f t="shared" si="1"/>
        <v>2450</v>
      </c>
      <c r="R25" s="518">
        <v>2450</v>
      </c>
      <c r="S25" s="518">
        <v>1868</v>
      </c>
      <c r="T25" s="518">
        <v>382</v>
      </c>
      <c r="U25" s="518">
        <v>1200</v>
      </c>
      <c r="V25" s="521">
        <v>51</v>
      </c>
      <c r="W25" s="427">
        <v>25</v>
      </c>
      <c r="X25" s="521">
        <v>26</v>
      </c>
      <c r="Y25" s="521"/>
      <c r="Z25" s="584">
        <f t="shared" si="2"/>
        <v>51</v>
      </c>
      <c r="AA25" s="518">
        <v>51</v>
      </c>
      <c r="AB25" s="518">
        <v>57</v>
      </c>
      <c r="AC25" s="518">
        <v>14</v>
      </c>
      <c r="AD25" s="518">
        <v>45</v>
      </c>
    </row>
    <row r="26" spans="1:30" ht="12.75" customHeight="1">
      <c r="A26" s="288">
        <v>21</v>
      </c>
      <c r="B26" s="424" t="s">
        <v>54</v>
      </c>
      <c r="C26" s="596">
        <v>1630</v>
      </c>
      <c r="D26" s="596">
        <v>600</v>
      </c>
      <c r="E26" s="279">
        <v>1070</v>
      </c>
      <c r="F26" s="278">
        <v>70</v>
      </c>
      <c r="G26" s="278">
        <v>490</v>
      </c>
      <c r="H26" s="585">
        <f t="shared" si="0"/>
        <v>2230</v>
      </c>
      <c r="I26" s="279">
        <v>2230</v>
      </c>
      <c r="J26" s="279">
        <v>1236</v>
      </c>
      <c r="K26" s="279">
        <v>469</v>
      </c>
      <c r="L26" s="279">
        <v>1140</v>
      </c>
      <c r="M26" s="279">
        <v>1720</v>
      </c>
      <c r="N26" s="279">
        <v>520</v>
      </c>
      <c r="O26" s="279">
        <v>340</v>
      </c>
      <c r="P26" s="279">
        <v>860</v>
      </c>
      <c r="Q26" s="597">
        <f t="shared" si="1"/>
        <v>1720</v>
      </c>
      <c r="R26" s="279">
        <v>1720</v>
      </c>
      <c r="S26" s="279">
        <v>1370</v>
      </c>
      <c r="T26" s="279">
        <v>294</v>
      </c>
      <c r="U26" s="279">
        <v>700</v>
      </c>
      <c r="V26" s="279">
        <v>16</v>
      </c>
      <c r="W26" s="427">
        <v>8</v>
      </c>
      <c r="X26" s="279">
        <v>8</v>
      </c>
      <c r="Y26" s="279"/>
      <c r="Z26" s="584">
        <f t="shared" si="2"/>
        <v>16</v>
      </c>
      <c r="AA26" s="279">
        <v>16</v>
      </c>
      <c r="AB26" s="279">
        <v>5</v>
      </c>
      <c r="AC26" s="279">
        <v>2</v>
      </c>
      <c r="AD26" s="279">
        <v>14</v>
      </c>
    </row>
    <row r="27" spans="1:30" ht="14.25" customHeight="1">
      <c r="A27" s="288">
        <v>22</v>
      </c>
      <c r="B27" s="424" t="s">
        <v>55</v>
      </c>
      <c r="C27" s="596">
        <v>3570</v>
      </c>
      <c r="D27" s="596">
        <v>1140</v>
      </c>
      <c r="E27" s="279">
        <v>2340</v>
      </c>
      <c r="F27" s="278">
        <v>160</v>
      </c>
      <c r="G27" s="278">
        <v>1070</v>
      </c>
      <c r="H27" s="585">
        <f t="shared" si="0"/>
        <v>4710</v>
      </c>
      <c r="I27" s="279">
        <v>4710</v>
      </c>
      <c r="J27" s="279">
        <v>2325</v>
      </c>
      <c r="K27" s="279">
        <v>1005</v>
      </c>
      <c r="L27" s="279">
        <v>3700</v>
      </c>
      <c r="M27" s="279">
        <v>3790</v>
      </c>
      <c r="N27" s="279">
        <v>1130</v>
      </c>
      <c r="O27" s="279">
        <v>760</v>
      </c>
      <c r="P27" s="279">
        <v>1900</v>
      </c>
      <c r="Q27" s="597">
        <f t="shared" si="1"/>
        <v>3790</v>
      </c>
      <c r="R27" s="279">
        <v>3790</v>
      </c>
      <c r="S27" s="279">
        <v>3010</v>
      </c>
      <c r="T27" s="279">
        <v>1160</v>
      </c>
      <c r="U27" s="279">
        <v>1370</v>
      </c>
      <c r="V27" s="279">
        <v>6</v>
      </c>
      <c r="W27" s="427">
        <v>3</v>
      </c>
      <c r="X27" s="279"/>
      <c r="Y27" s="279">
        <v>3</v>
      </c>
      <c r="Z27" s="584">
        <v>6</v>
      </c>
      <c r="AA27" s="279">
        <v>3</v>
      </c>
      <c r="AB27" s="279">
        <v>86</v>
      </c>
      <c r="AC27" s="279">
        <v>6</v>
      </c>
      <c r="AD27" s="279">
        <v>12</v>
      </c>
    </row>
    <row r="28" spans="1:30" ht="14.25" customHeight="1">
      <c r="A28" s="288">
        <v>23</v>
      </c>
      <c r="B28" s="424" t="s">
        <v>56</v>
      </c>
      <c r="C28" s="596">
        <v>2300</v>
      </c>
      <c r="D28" s="596">
        <v>610</v>
      </c>
      <c r="E28" s="279">
        <v>1500</v>
      </c>
      <c r="F28" s="278">
        <v>110</v>
      </c>
      <c r="G28" s="278">
        <v>690</v>
      </c>
      <c r="H28" s="585">
        <f t="shared" si="0"/>
        <v>2910</v>
      </c>
      <c r="I28" s="279">
        <v>2910</v>
      </c>
      <c r="J28" s="279">
        <v>1587</v>
      </c>
      <c r="K28" s="279">
        <v>494</v>
      </c>
      <c r="L28" s="279">
        <v>1764</v>
      </c>
      <c r="M28" s="279">
        <v>2650</v>
      </c>
      <c r="N28" s="279">
        <v>790</v>
      </c>
      <c r="O28" s="279">
        <v>530</v>
      </c>
      <c r="P28" s="279">
        <v>1330</v>
      </c>
      <c r="Q28" s="597">
        <f t="shared" si="1"/>
        <v>2650</v>
      </c>
      <c r="R28" s="279">
        <v>2650</v>
      </c>
      <c r="S28" s="279">
        <v>1973</v>
      </c>
      <c r="T28" s="279">
        <v>450</v>
      </c>
      <c r="U28" s="279">
        <v>992</v>
      </c>
      <c r="V28" s="279">
        <v>32</v>
      </c>
      <c r="W28" s="427">
        <v>16</v>
      </c>
      <c r="X28" s="279">
        <v>16</v>
      </c>
      <c r="Y28" s="279"/>
      <c r="Z28" s="584">
        <f t="shared" si="2"/>
        <v>32</v>
      </c>
      <c r="AA28" s="279">
        <v>32</v>
      </c>
      <c r="AB28" s="279">
        <v>32</v>
      </c>
      <c r="AC28" s="279">
        <v>13</v>
      </c>
      <c r="AD28" s="279">
        <v>26</v>
      </c>
    </row>
    <row r="29" spans="1:30" ht="13.5" customHeight="1">
      <c r="A29" s="288">
        <v>24</v>
      </c>
      <c r="B29" s="424" t="s">
        <v>57</v>
      </c>
      <c r="C29" s="596">
        <v>8880</v>
      </c>
      <c r="D29" s="596">
        <v>2160</v>
      </c>
      <c r="E29" s="279">
        <v>5820</v>
      </c>
      <c r="F29" s="278">
        <v>410</v>
      </c>
      <c r="G29" s="278">
        <v>2650</v>
      </c>
      <c r="H29" s="585">
        <f t="shared" si="0"/>
        <v>11040</v>
      </c>
      <c r="I29" s="279">
        <v>11040</v>
      </c>
      <c r="J29" s="279">
        <v>6412</v>
      </c>
      <c r="K29" s="279">
        <v>1986</v>
      </c>
      <c r="L29" s="279">
        <v>5665</v>
      </c>
      <c r="M29" s="279">
        <v>7960</v>
      </c>
      <c r="N29" s="279">
        <v>2390</v>
      </c>
      <c r="O29" s="279">
        <v>1590</v>
      </c>
      <c r="P29" s="279">
        <v>3980</v>
      </c>
      <c r="Q29" s="597">
        <f t="shared" si="1"/>
        <v>7960</v>
      </c>
      <c r="R29" s="279">
        <v>7960</v>
      </c>
      <c r="S29" s="279">
        <v>5531</v>
      </c>
      <c r="T29" s="279">
        <v>2189</v>
      </c>
      <c r="U29" s="279">
        <v>2120</v>
      </c>
      <c r="V29" s="629">
        <v>186</v>
      </c>
      <c r="W29" s="427">
        <v>95</v>
      </c>
      <c r="X29" s="279">
        <v>91</v>
      </c>
      <c r="Y29" s="279"/>
      <c r="Z29" s="584">
        <f t="shared" si="2"/>
        <v>186</v>
      </c>
      <c r="AA29" s="439">
        <v>186</v>
      </c>
      <c r="AB29" s="279">
        <v>146</v>
      </c>
      <c r="AC29" s="279">
        <v>36</v>
      </c>
      <c r="AD29" s="279">
        <v>182</v>
      </c>
    </row>
    <row r="30" spans="1:30" ht="14.25" customHeight="1">
      <c r="A30" s="288">
        <v>25</v>
      </c>
      <c r="B30" s="424" t="s">
        <v>58</v>
      </c>
      <c r="C30" s="601">
        <v>3490</v>
      </c>
      <c r="D30" s="596">
        <v>910</v>
      </c>
      <c r="E30" s="279">
        <v>2280</v>
      </c>
      <c r="F30" s="278">
        <v>160</v>
      </c>
      <c r="G30" s="278">
        <v>1050</v>
      </c>
      <c r="H30" s="585">
        <f>SUM(D30+E30+F30+G30)</f>
        <v>4400</v>
      </c>
      <c r="I30" s="278">
        <v>4400</v>
      </c>
      <c r="J30" s="278">
        <v>2619</v>
      </c>
      <c r="K30" s="278">
        <v>448</v>
      </c>
      <c r="L30" s="278">
        <v>2840</v>
      </c>
      <c r="M30" s="439">
        <v>3840</v>
      </c>
      <c r="N30" s="279">
        <v>1150</v>
      </c>
      <c r="O30" s="428">
        <v>770</v>
      </c>
      <c r="P30" s="279">
        <v>1920</v>
      </c>
      <c r="Q30" s="609">
        <f t="shared" si="1"/>
        <v>3840</v>
      </c>
      <c r="R30" s="279">
        <v>3840</v>
      </c>
      <c r="S30" s="279">
        <v>2806</v>
      </c>
      <c r="T30" s="279">
        <v>423</v>
      </c>
      <c r="U30" s="279">
        <v>1130</v>
      </c>
      <c r="V30" s="439">
        <v>81</v>
      </c>
      <c r="W30" s="427">
        <v>42</v>
      </c>
      <c r="X30" s="439">
        <v>39</v>
      </c>
      <c r="Y30" s="439"/>
      <c r="Z30" s="584">
        <f t="shared" si="2"/>
        <v>81</v>
      </c>
      <c r="AA30" s="279">
        <v>81</v>
      </c>
      <c r="AB30" s="622">
        <v>54</v>
      </c>
      <c r="AC30" s="622">
        <v>3</v>
      </c>
      <c r="AD30" s="622">
        <v>104</v>
      </c>
    </row>
    <row r="31" spans="1:30" ht="12.75" customHeight="1">
      <c r="A31" s="880" t="s">
        <v>1</v>
      </c>
      <c r="B31" s="881"/>
      <c r="C31" s="280">
        <f>SUM(C6:C23)</f>
        <v>62760</v>
      </c>
      <c r="D31" s="280">
        <f aca="true" t="shared" si="3" ref="D31:L31">SUM(D6:D23)</f>
        <v>14610</v>
      </c>
      <c r="E31" s="280">
        <f t="shared" si="3"/>
        <v>41030</v>
      </c>
      <c r="F31" s="280">
        <f t="shared" si="3"/>
        <v>2910</v>
      </c>
      <c r="G31" s="280">
        <f t="shared" si="3"/>
        <v>18820</v>
      </c>
      <c r="H31" s="280">
        <f t="shared" si="3"/>
        <v>77370</v>
      </c>
      <c r="I31" s="280">
        <f>SUM(I6:I23)</f>
        <v>77520</v>
      </c>
      <c r="J31" s="280">
        <f t="shared" si="3"/>
        <v>43091</v>
      </c>
      <c r="K31" s="280">
        <f t="shared" si="3"/>
        <v>12419</v>
      </c>
      <c r="L31" s="280">
        <f t="shared" si="3"/>
        <v>41552</v>
      </c>
      <c r="M31" s="616">
        <f aca="true" t="shared" si="4" ref="M31:Y31">SUM(M6:M23)</f>
        <v>60770</v>
      </c>
      <c r="N31" s="616">
        <f t="shared" si="4"/>
        <v>16570</v>
      </c>
      <c r="O31" s="616">
        <f t="shared" si="4"/>
        <v>13820</v>
      </c>
      <c r="P31" s="616">
        <f t="shared" si="4"/>
        <v>30380</v>
      </c>
      <c r="Q31" s="616">
        <f t="shared" si="4"/>
        <v>60770</v>
      </c>
      <c r="R31" s="616">
        <f t="shared" si="4"/>
        <v>63400</v>
      </c>
      <c r="S31" s="616">
        <f t="shared" si="4"/>
        <v>45327</v>
      </c>
      <c r="T31" s="616">
        <f t="shared" si="4"/>
        <v>12230</v>
      </c>
      <c r="U31" s="616">
        <f t="shared" si="4"/>
        <v>28199</v>
      </c>
      <c r="V31" s="300">
        <f t="shared" si="4"/>
        <v>1179</v>
      </c>
      <c r="W31" s="300">
        <f t="shared" si="4"/>
        <v>587</v>
      </c>
      <c r="X31" s="300">
        <f t="shared" si="4"/>
        <v>312</v>
      </c>
      <c r="Y31" s="300">
        <f t="shared" si="4"/>
        <v>280</v>
      </c>
      <c r="Z31" s="300">
        <f>SUM(Z6:Z23)</f>
        <v>1179</v>
      </c>
      <c r="AA31" s="300">
        <f>SUM(AA6:AA26)</f>
        <v>859</v>
      </c>
      <c r="AB31" s="300">
        <f>SUM(AB6:AB26)</f>
        <v>1275</v>
      </c>
      <c r="AC31" s="300">
        <f>SUM(AC6:AC26)</f>
        <v>260</v>
      </c>
      <c r="AD31" s="300">
        <f>SUM(AD6:AD26)</f>
        <v>850</v>
      </c>
    </row>
    <row r="32" spans="1:30" ht="14.25">
      <c r="A32" s="880" t="s">
        <v>2</v>
      </c>
      <c r="B32" s="881"/>
      <c r="C32" s="280">
        <f>SUM(C24:C30)</f>
        <v>24280</v>
      </c>
      <c r="D32" s="280">
        <f aca="true" t="shared" si="5" ref="D32:L32">SUM(D24:D30)</f>
        <v>6610</v>
      </c>
      <c r="E32" s="280">
        <f t="shared" si="5"/>
        <v>15900</v>
      </c>
      <c r="F32" s="280">
        <f t="shared" si="5"/>
        <v>1110</v>
      </c>
      <c r="G32" s="280">
        <f t="shared" si="5"/>
        <v>7270</v>
      </c>
      <c r="H32" s="280">
        <f t="shared" si="5"/>
        <v>30890</v>
      </c>
      <c r="I32" s="280">
        <f>SUM(I24:I30)</f>
        <v>30890</v>
      </c>
      <c r="J32" s="280">
        <f t="shared" si="5"/>
        <v>17503</v>
      </c>
      <c r="K32" s="280">
        <f t="shared" si="5"/>
        <v>5258</v>
      </c>
      <c r="L32" s="280">
        <f t="shared" si="5"/>
        <v>18309</v>
      </c>
      <c r="M32" s="616">
        <f aca="true" t="shared" si="6" ref="M32:U32">SUM(M24:M30)</f>
        <v>24620</v>
      </c>
      <c r="N32" s="616">
        <f t="shared" si="6"/>
        <v>7380</v>
      </c>
      <c r="O32" s="616">
        <f t="shared" si="6"/>
        <v>4920</v>
      </c>
      <c r="P32" s="616">
        <f t="shared" si="6"/>
        <v>12320</v>
      </c>
      <c r="Q32" s="616">
        <f t="shared" si="6"/>
        <v>24620</v>
      </c>
      <c r="R32" s="616">
        <f t="shared" si="6"/>
        <v>24620</v>
      </c>
      <c r="S32" s="616">
        <f t="shared" si="6"/>
        <v>18207</v>
      </c>
      <c r="T32" s="616">
        <f t="shared" si="6"/>
        <v>5119</v>
      </c>
      <c r="U32" s="616">
        <f t="shared" si="6"/>
        <v>8672</v>
      </c>
      <c r="V32" s="300">
        <f aca="true" t="shared" si="7" ref="V32:AD32">SUM(V24:V30)</f>
        <v>372</v>
      </c>
      <c r="W32" s="300">
        <f t="shared" si="7"/>
        <v>189</v>
      </c>
      <c r="X32" s="300">
        <f t="shared" si="7"/>
        <v>180</v>
      </c>
      <c r="Y32" s="300">
        <f t="shared" si="7"/>
        <v>3</v>
      </c>
      <c r="Z32" s="300">
        <f t="shared" si="7"/>
        <v>372</v>
      </c>
      <c r="AA32" s="300">
        <f t="shared" si="7"/>
        <v>369</v>
      </c>
      <c r="AB32" s="300">
        <f t="shared" si="7"/>
        <v>411</v>
      </c>
      <c r="AC32" s="300">
        <f t="shared" si="7"/>
        <v>74</v>
      </c>
      <c r="AD32" s="300">
        <f t="shared" si="7"/>
        <v>393</v>
      </c>
    </row>
    <row r="33" spans="1:30" ht="14.25">
      <c r="A33" s="882" t="s">
        <v>529</v>
      </c>
      <c r="B33" s="883"/>
      <c r="C33" s="574">
        <v>1620</v>
      </c>
      <c r="D33" s="606">
        <v>510</v>
      </c>
      <c r="E33" s="606">
        <v>900</v>
      </c>
      <c r="F33" s="606">
        <v>230</v>
      </c>
      <c r="G33" s="606">
        <v>490</v>
      </c>
      <c r="H33" s="607">
        <f>SUM(D33+E33+F33+G33)</f>
        <v>2130</v>
      </c>
      <c r="I33" s="608">
        <v>2130</v>
      </c>
      <c r="J33" s="534">
        <v>1040</v>
      </c>
      <c r="K33" s="534">
        <v>364</v>
      </c>
      <c r="L33" s="534">
        <v>1350</v>
      </c>
      <c r="M33" s="610">
        <v>1750</v>
      </c>
      <c r="N33" s="610">
        <v>880</v>
      </c>
      <c r="O33" s="610"/>
      <c r="P33" s="610">
        <v>870</v>
      </c>
      <c r="Q33" s="617">
        <f>SUM(N33,O33,P33)</f>
        <v>1750</v>
      </c>
      <c r="R33" s="618">
        <v>1770</v>
      </c>
      <c r="S33" s="618">
        <v>1193</v>
      </c>
      <c r="T33" s="618">
        <v>389</v>
      </c>
      <c r="U33" s="618">
        <v>430</v>
      </c>
      <c r="V33" s="574">
        <v>76</v>
      </c>
      <c r="W33" s="574">
        <v>38</v>
      </c>
      <c r="X33" s="574">
        <v>38</v>
      </c>
      <c r="Y33" s="574"/>
      <c r="Z33" s="586">
        <f>SUM(W33+X33)</f>
        <v>76</v>
      </c>
      <c r="AA33" s="534">
        <v>38</v>
      </c>
      <c r="AB33" s="534">
        <v>35</v>
      </c>
      <c r="AC33" s="534">
        <v>9</v>
      </c>
      <c r="AD33" s="534">
        <v>67</v>
      </c>
    </row>
    <row r="34" spans="1:30" ht="14.25">
      <c r="A34" s="870" t="s">
        <v>0</v>
      </c>
      <c r="B34" s="871"/>
      <c r="C34" s="280">
        <f aca="true" t="shared" si="8" ref="C34:L34">+C31+C32+C33</f>
        <v>88660</v>
      </c>
      <c r="D34" s="280">
        <f t="shared" si="8"/>
        <v>21730</v>
      </c>
      <c r="E34" s="280">
        <f t="shared" si="8"/>
        <v>57830</v>
      </c>
      <c r="F34" s="280">
        <f>+F31+F32+F33</f>
        <v>4250</v>
      </c>
      <c r="G34" s="280">
        <f>+G31+G32+G33</f>
        <v>26580</v>
      </c>
      <c r="H34" s="280">
        <f t="shared" si="8"/>
        <v>110390</v>
      </c>
      <c r="I34" s="280">
        <f t="shared" si="8"/>
        <v>110540</v>
      </c>
      <c r="J34" s="280">
        <f t="shared" si="8"/>
        <v>61634</v>
      </c>
      <c r="K34" s="280">
        <f t="shared" si="8"/>
        <v>18041</v>
      </c>
      <c r="L34" s="280">
        <f t="shared" si="8"/>
        <v>61211</v>
      </c>
      <c r="M34" s="616">
        <f aca="true" t="shared" si="9" ref="M34:U34">+M31+M32+M33</f>
        <v>87140</v>
      </c>
      <c r="N34" s="616">
        <f t="shared" si="9"/>
        <v>24830</v>
      </c>
      <c r="O34" s="616">
        <f t="shared" si="9"/>
        <v>18740</v>
      </c>
      <c r="P34" s="616">
        <f t="shared" si="9"/>
        <v>43570</v>
      </c>
      <c r="Q34" s="616">
        <f t="shared" si="9"/>
        <v>87140</v>
      </c>
      <c r="R34" s="616">
        <f t="shared" si="9"/>
        <v>89790</v>
      </c>
      <c r="S34" s="616">
        <f t="shared" si="9"/>
        <v>64727</v>
      </c>
      <c r="T34" s="616">
        <f t="shared" si="9"/>
        <v>17738</v>
      </c>
      <c r="U34" s="616">
        <f t="shared" si="9"/>
        <v>37301</v>
      </c>
      <c r="V34" s="300">
        <f aca="true" t="shared" si="10" ref="V34:AD34">+V31+V32+V33</f>
        <v>1627</v>
      </c>
      <c r="W34" s="300">
        <f t="shared" si="10"/>
        <v>814</v>
      </c>
      <c r="X34" s="300">
        <f>+X31+X32+X33</f>
        <v>530</v>
      </c>
      <c r="Y34" s="300">
        <f>+Y31+Y32+Y33</f>
        <v>283</v>
      </c>
      <c r="Z34" s="300">
        <f t="shared" si="10"/>
        <v>1627</v>
      </c>
      <c r="AA34" s="300">
        <f t="shared" si="10"/>
        <v>1266</v>
      </c>
      <c r="AB34" s="300">
        <f t="shared" si="10"/>
        <v>1721</v>
      </c>
      <c r="AC34" s="300">
        <f t="shared" si="10"/>
        <v>343</v>
      </c>
      <c r="AD34" s="300">
        <f t="shared" si="10"/>
        <v>1310</v>
      </c>
    </row>
    <row r="35" spans="1:18" ht="12.75">
      <c r="A35" s="19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21" ht="14.25" customHeight="1">
      <c r="A36" s="19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</sheetData>
  <sheetProtection/>
  <mergeCells count="10">
    <mergeCell ref="A1:AD2"/>
    <mergeCell ref="A34:B34"/>
    <mergeCell ref="V4:AD4"/>
    <mergeCell ref="A4:A5"/>
    <mergeCell ref="B4:B5"/>
    <mergeCell ref="C4:L4"/>
    <mergeCell ref="M4:U4"/>
    <mergeCell ref="A31:B31"/>
    <mergeCell ref="A32:B32"/>
    <mergeCell ref="A33:B33"/>
  </mergeCells>
  <printOptions/>
  <pageMargins left="0.75" right="0.75" top="0.75" bottom="0.75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1">
      <selection activeCell="AH8" sqref="AH8"/>
    </sheetView>
  </sheetViews>
  <sheetFormatPr defaultColWidth="9.140625" defaultRowHeight="12.75"/>
  <cols>
    <col min="1" max="1" width="4.7109375" style="418" customWidth="1"/>
    <col min="2" max="2" width="20.140625" style="13" customWidth="1"/>
    <col min="3" max="3" width="7.00390625" style="13" customWidth="1"/>
    <col min="4" max="4" width="8.7109375" style="13" hidden="1" customWidth="1"/>
    <col min="5" max="5" width="8.421875" style="13" hidden="1" customWidth="1"/>
    <col min="6" max="6" width="7.8515625" style="13" hidden="1" customWidth="1"/>
    <col min="7" max="7" width="7.421875" style="13" hidden="1" customWidth="1"/>
    <col min="8" max="8" width="7.140625" style="13" customWidth="1"/>
    <col min="9" max="9" width="7.00390625" style="13" customWidth="1"/>
    <col min="10" max="11" width="6.8515625" style="13" customWidth="1"/>
    <col min="12" max="12" width="6.7109375" style="13" customWidth="1"/>
    <col min="13" max="13" width="7.57421875" style="13" hidden="1" customWidth="1"/>
    <col min="14" max="14" width="7.421875" style="13" hidden="1" customWidth="1"/>
    <col min="15" max="15" width="12.140625" style="13" hidden="1" customWidth="1"/>
    <col min="16" max="16" width="9.8515625" style="13" hidden="1" customWidth="1"/>
    <col min="17" max="17" width="10.57421875" style="13" hidden="1" customWidth="1"/>
    <col min="18" max="18" width="5.8515625" style="13" hidden="1" customWidth="1"/>
    <col min="19" max="19" width="7.8515625" style="13" customWidth="1"/>
    <col min="20" max="20" width="0.13671875" style="13" hidden="1" customWidth="1"/>
    <col min="21" max="21" width="7.28125" style="13" customWidth="1"/>
    <col min="22" max="22" width="5.8515625" style="13" customWidth="1"/>
    <col min="23" max="23" width="8.28125" style="13" customWidth="1"/>
    <col min="24" max="24" width="7.7109375" style="13" customWidth="1"/>
    <col min="25" max="25" width="9.7109375" style="13" hidden="1" customWidth="1"/>
    <col min="26" max="26" width="14.421875" style="13" hidden="1" customWidth="1"/>
    <col min="27" max="27" width="7.8515625" style="13" hidden="1" customWidth="1"/>
    <col min="28" max="28" width="8.28125" style="13" hidden="1" customWidth="1"/>
    <col min="29" max="29" width="8.421875" style="13" customWidth="1"/>
    <col min="30" max="30" width="8.57421875" style="13" customWidth="1"/>
    <col min="31" max="31" width="8.00390625" style="13" customWidth="1"/>
    <col min="32" max="32" width="7.00390625" style="13" customWidth="1"/>
    <col min="33" max="16384" width="9.140625" style="13" customWidth="1"/>
  </cols>
  <sheetData>
    <row r="1" spans="1:32" ht="12" customHeight="1">
      <c r="A1" s="812" t="s">
        <v>794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  <c r="X1" s="812"/>
      <c r="Y1" s="812"/>
      <c r="Z1" s="812"/>
      <c r="AA1" s="812"/>
      <c r="AB1" s="812"/>
      <c r="AC1" s="812"/>
      <c r="AD1" s="812"/>
      <c r="AE1" s="812"/>
      <c r="AF1" s="812"/>
    </row>
    <row r="2" spans="1:32" ht="12.75" customHeight="1">
      <c r="A2" s="812"/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  <c r="Z2" s="812"/>
      <c r="AA2" s="812"/>
      <c r="AB2" s="812"/>
      <c r="AC2" s="812"/>
      <c r="AD2" s="812"/>
      <c r="AE2" s="812"/>
      <c r="AF2" s="812"/>
    </row>
    <row r="3" spans="1:26" ht="12.75" customHeight="1">
      <c r="A3" s="197"/>
      <c r="B3" s="15" t="s">
        <v>516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Y3" s="214"/>
      <c r="Z3" s="214"/>
    </row>
    <row r="4" spans="1:32" ht="13.5" thickBot="1">
      <c r="A4" s="885" t="s">
        <v>27</v>
      </c>
      <c r="B4" s="872" t="s">
        <v>28</v>
      </c>
      <c r="C4" s="872" t="s">
        <v>517</v>
      </c>
      <c r="D4" s="872"/>
      <c r="E4" s="872"/>
      <c r="F4" s="872"/>
      <c r="G4" s="872"/>
      <c r="H4" s="872"/>
      <c r="I4" s="872"/>
      <c r="J4" s="872"/>
      <c r="K4" s="872"/>
      <c r="L4" s="872" t="s">
        <v>518</v>
      </c>
      <c r="M4" s="872"/>
      <c r="N4" s="872"/>
      <c r="O4" s="872"/>
      <c r="P4" s="872"/>
      <c r="Q4" s="872"/>
      <c r="R4" s="872"/>
      <c r="S4" s="872"/>
      <c r="T4" s="872"/>
      <c r="U4" s="872"/>
      <c r="V4" s="872"/>
      <c r="W4" s="872"/>
      <c r="X4" s="872" t="s">
        <v>519</v>
      </c>
      <c r="Y4" s="872"/>
      <c r="Z4" s="875"/>
      <c r="AA4" s="875"/>
      <c r="AB4" s="875"/>
      <c r="AC4" s="872"/>
      <c r="AD4" s="872"/>
      <c r="AE4" s="872"/>
      <c r="AF4" s="872"/>
    </row>
    <row r="5" spans="1:32" ht="13.5" thickBot="1">
      <c r="A5" s="885"/>
      <c r="B5" s="885"/>
      <c r="C5" s="634" t="s">
        <v>69</v>
      </c>
      <c r="D5" s="635" t="s">
        <v>593</v>
      </c>
      <c r="E5" s="635" t="s">
        <v>583</v>
      </c>
      <c r="F5" s="180" t="s">
        <v>587</v>
      </c>
      <c r="G5" s="636" t="s">
        <v>830</v>
      </c>
      <c r="H5" s="637" t="s">
        <v>510</v>
      </c>
      <c r="I5" s="180" t="s">
        <v>251</v>
      </c>
      <c r="J5" s="180" t="s">
        <v>511</v>
      </c>
      <c r="K5" s="180" t="s">
        <v>252</v>
      </c>
      <c r="L5" s="180" t="s">
        <v>69</v>
      </c>
      <c r="M5" s="180" t="s">
        <v>593</v>
      </c>
      <c r="N5" s="1" t="s">
        <v>588</v>
      </c>
      <c r="O5" s="638" t="s">
        <v>586</v>
      </c>
      <c r="P5" s="639" t="s">
        <v>583</v>
      </c>
      <c r="Q5" s="640" t="s">
        <v>831</v>
      </c>
      <c r="R5" s="641" t="s">
        <v>832</v>
      </c>
      <c r="S5" s="642" t="s">
        <v>510</v>
      </c>
      <c r="T5" s="283" t="s">
        <v>510</v>
      </c>
      <c r="U5" s="180" t="s">
        <v>251</v>
      </c>
      <c r="V5" s="180" t="s">
        <v>511</v>
      </c>
      <c r="W5" s="180" t="s">
        <v>252</v>
      </c>
      <c r="X5" s="180" t="s">
        <v>69</v>
      </c>
      <c r="Y5" s="1" t="s">
        <v>588</v>
      </c>
      <c r="Z5" s="640" t="s">
        <v>583</v>
      </c>
      <c r="AA5" s="650" t="s">
        <v>833</v>
      </c>
      <c r="AB5" s="651" t="s">
        <v>584</v>
      </c>
      <c r="AC5" s="637" t="s">
        <v>510</v>
      </c>
      <c r="AD5" s="180" t="s">
        <v>251</v>
      </c>
      <c r="AE5" s="180" t="s">
        <v>511</v>
      </c>
      <c r="AF5" s="180" t="s">
        <v>252</v>
      </c>
    </row>
    <row r="6" spans="1:32" ht="15">
      <c r="A6" s="288">
        <v>1</v>
      </c>
      <c r="B6" s="289" t="s">
        <v>83</v>
      </c>
      <c r="C6" s="279">
        <v>35593</v>
      </c>
      <c r="D6" s="630"/>
      <c r="E6" s="630">
        <v>8899</v>
      </c>
      <c r="F6" s="426">
        <v>7100</v>
      </c>
      <c r="G6" s="653">
        <v>10684</v>
      </c>
      <c r="H6" s="584">
        <f>SUM(E6+F6+G6)</f>
        <v>26683</v>
      </c>
      <c r="I6" s="427">
        <v>28534</v>
      </c>
      <c r="J6" s="427">
        <v>236</v>
      </c>
      <c r="K6" s="427">
        <v>18361</v>
      </c>
      <c r="L6" s="279">
        <v>103360</v>
      </c>
      <c r="M6" s="279">
        <v>15640</v>
      </c>
      <c r="N6" s="279">
        <v>165</v>
      </c>
      <c r="O6" s="644">
        <v>20000</v>
      </c>
      <c r="P6" s="645">
        <f>3+5837</f>
        <v>5840</v>
      </c>
      <c r="Q6" s="611">
        <v>25837</v>
      </c>
      <c r="R6" s="611">
        <v>25834</v>
      </c>
      <c r="S6" s="626">
        <f>SUM(M6+N6+O6+P6+Q6+R6)</f>
        <v>93316</v>
      </c>
      <c r="T6" s="615">
        <v>73269</v>
      </c>
      <c r="U6" s="439">
        <v>56805</v>
      </c>
      <c r="V6" s="439">
        <v>1004</v>
      </c>
      <c r="W6" s="439">
        <v>36495</v>
      </c>
      <c r="X6" s="427">
        <v>24000</v>
      </c>
      <c r="Y6" s="279">
        <v>100</v>
      </c>
      <c r="Z6" s="426">
        <v>8000</v>
      </c>
      <c r="AA6" s="279">
        <v>4000</v>
      </c>
      <c r="AB6" s="279">
        <v>4000</v>
      </c>
      <c r="AC6" s="585">
        <f>SUM(Y6+Z6+AA6+AB6)</f>
        <v>16100</v>
      </c>
      <c r="AD6" s="439">
        <v>20622</v>
      </c>
      <c r="AE6" s="439">
        <v>734</v>
      </c>
      <c r="AF6" s="427">
        <v>14104</v>
      </c>
    </row>
    <row r="7" spans="1:33" ht="15">
      <c r="A7" s="288">
        <v>2</v>
      </c>
      <c r="B7" s="289" t="s">
        <v>84</v>
      </c>
      <c r="C7" s="279">
        <v>5440</v>
      </c>
      <c r="D7" s="631"/>
      <c r="E7" s="631">
        <v>1360</v>
      </c>
      <c r="F7" s="428">
        <v>1000</v>
      </c>
      <c r="G7" s="622">
        <v>1640</v>
      </c>
      <c r="H7" s="584">
        <f aca="true" t="shared" si="0" ref="H7:H30">SUM(E7+F7+G7)</f>
        <v>4000</v>
      </c>
      <c r="I7" s="279">
        <v>5080</v>
      </c>
      <c r="J7" s="279">
        <v>16</v>
      </c>
      <c r="K7" s="279">
        <v>1368</v>
      </c>
      <c r="L7" s="279">
        <v>16660</v>
      </c>
      <c r="M7" s="279">
        <v>3310</v>
      </c>
      <c r="N7" s="279"/>
      <c r="O7" s="439">
        <v>4160</v>
      </c>
      <c r="P7" s="439"/>
      <c r="Q7" s="439">
        <v>4160</v>
      </c>
      <c r="R7" s="646">
        <v>4160</v>
      </c>
      <c r="S7" s="584">
        <f aca="true" t="shared" si="1" ref="S7:S29">SUM(M7+N7+O7+P7+Q7+R7)</f>
        <v>15790</v>
      </c>
      <c r="T7" s="279">
        <v>15790</v>
      </c>
      <c r="U7" s="279">
        <v>16589</v>
      </c>
      <c r="V7" s="279">
        <v>0</v>
      </c>
      <c r="W7" s="279">
        <v>5572</v>
      </c>
      <c r="X7" s="427">
        <v>5700</v>
      </c>
      <c r="Y7" s="279">
        <v>100</v>
      </c>
      <c r="Z7" s="428">
        <v>1900</v>
      </c>
      <c r="AA7" s="622">
        <v>950</v>
      </c>
      <c r="AB7" s="622">
        <v>950</v>
      </c>
      <c r="AC7" s="585">
        <f aca="true" t="shared" si="2" ref="AC7:AC30">SUM(Y7+Z7+AA7+AB7)</f>
        <v>3900</v>
      </c>
      <c r="AD7" s="279">
        <v>7543</v>
      </c>
      <c r="AE7" s="279">
        <v>0</v>
      </c>
      <c r="AF7" s="279">
        <v>1802</v>
      </c>
      <c r="AG7" s="15"/>
    </row>
    <row r="8" spans="1:32" ht="15">
      <c r="A8" s="288">
        <v>3</v>
      </c>
      <c r="B8" s="289" t="s">
        <v>85</v>
      </c>
      <c r="C8" s="279">
        <v>2786</v>
      </c>
      <c r="D8" s="631"/>
      <c r="E8" s="631">
        <v>697</v>
      </c>
      <c r="F8" s="428">
        <v>500</v>
      </c>
      <c r="G8" s="622">
        <v>836</v>
      </c>
      <c r="H8" s="584">
        <f t="shared" si="0"/>
        <v>2033</v>
      </c>
      <c r="I8" s="518">
        <v>2281</v>
      </c>
      <c r="J8" s="518">
        <v>17</v>
      </c>
      <c r="K8" s="518">
        <v>1081</v>
      </c>
      <c r="L8" s="279">
        <v>8904</v>
      </c>
      <c r="M8" s="279">
        <v>1668</v>
      </c>
      <c r="N8" s="279">
        <v>100</v>
      </c>
      <c r="O8" s="279">
        <v>2210</v>
      </c>
      <c r="P8" s="279"/>
      <c r="Q8" s="279">
        <v>2210</v>
      </c>
      <c r="R8" s="279">
        <v>2210</v>
      </c>
      <c r="S8" s="584">
        <f t="shared" si="1"/>
        <v>8398</v>
      </c>
      <c r="T8" s="518">
        <v>8398</v>
      </c>
      <c r="U8" s="518">
        <v>8426</v>
      </c>
      <c r="V8" s="518">
        <v>8</v>
      </c>
      <c r="W8" s="518">
        <v>2663</v>
      </c>
      <c r="X8" s="427">
        <v>2400</v>
      </c>
      <c r="Y8" s="279">
        <v>100</v>
      </c>
      <c r="Z8" s="428">
        <v>800</v>
      </c>
      <c r="AA8" s="279">
        <v>400</v>
      </c>
      <c r="AB8" s="279">
        <v>400</v>
      </c>
      <c r="AC8" s="585">
        <f t="shared" si="2"/>
        <v>1700</v>
      </c>
      <c r="AD8" s="518">
        <f>7+3381</f>
        <v>3388</v>
      </c>
      <c r="AE8" s="518">
        <v>8</v>
      </c>
      <c r="AF8" s="518">
        <f>5+580</f>
        <v>585</v>
      </c>
    </row>
    <row r="9" spans="1:32" ht="15">
      <c r="A9" s="288">
        <v>4</v>
      </c>
      <c r="B9" s="289" t="s">
        <v>87</v>
      </c>
      <c r="C9" s="279">
        <v>3080</v>
      </c>
      <c r="D9" s="631"/>
      <c r="E9" s="631">
        <v>920</v>
      </c>
      <c r="F9" s="428">
        <v>360</v>
      </c>
      <c r="G9" s="622">
        <v>920</v>
      </c>
      <c r="H9" s="584">
        <f t="shared" si="0"/>
        <v>2200</v>
      </c>
      <c r="I9" s="439">
        <v>2707</v>
      </c>
      <c r="J9" s="439">
        <v>0</v>
      </c>
      <c r="K9" s="439">
        <v>1057</v>
      </c>
      <c r="L9" s="279">
        <v>8894</v>
      </c>
      <c r="M9" s="279">
        <v>1651</v>
      </c>
      <c r="N9" s="279">
        <v>100</v>
      </c>
      <c r="O9" s="439">
        <v>2215</v>
      </c>
      <c r="P9" s="439"/>
      <c r="Q9" s="439">
        <v>2215</v>
      </c>
      <c r="R9" s="439">
        <v>2215</v>
      </c>
      <c r="S9" s="584">
        <f t="shared" si="1"/>
        <v>8396</v>
      </c>
      <c r="T9" s="623">
        <v>8299</v>
      </c>
      <c r="U9" s="612">
        <v>7154</v>
      </c>
      <c r="V9" s="612">
        <v>106</v>
      </c>
      <c r="W9" s="612">
        <v>3607</v>
      </c>
      <c r="X9" s="625">
        <v>2400</v>
      </c>
      <c r="Y9" s="611">
        <v>100</v>
      </c>
      <c r="Z9" s="611">
        <v>800</v>
      </c>
      <c r="AA9" s="611">
        <v>400</v>
      </c>
      <c r="AB9" s="611">
        <v>400</v>
      </c>
      <c r="AC9" s="626">
        <f t="shared" si="2"/>
        <v>1700</v>
      </c>
      <c r="AD9" s="612">
        <v>3190</v>
      </c>
      <c r="AE9" s="612">
        <v>8</v>
      </c>
      <c r="AF9" s="612">
        <v>839</v>
      </c>
    </row>
    <row r="10" spans="1:32" ht="15">
      <c r="A10" s="288">
        <v>5</v>
      </c>
      <c r="B10" s="289" t="s">
        <v>86</v>
      </c>
      <c r="C10" s="279">
        <v>4052</v>
      </c>
      <c r="D10" s="631"/>
      <c r="E10" s="631">
        <v>1214</v>
      </c>
      <c r="F10" s="428">
        <v>500</v>
      </c>
      <c r="G10" s="622">
        <v>1214</v>
      </c>
      <c r="H10" s="584">
        <f t="shared" si="0"/>
        <v>2928</v>
      </c>
      <c r="I10" s="279">
        <v>3410</v>
      </c>
      <c r="J10" s="279">
        <v>7</v>
      </c>
      <c r="K10" s="279">
        <v>1501</v>
      </c>
      <c r="L10" s="279">
        <v>12150</v>
      </c>
      <c r="M10" s="279">
        <v>1840</v>
      </c>
      <c r="N10" s="279"/>
      <c r="O10" s="439">
        <v>3035</v>
      </c>
      <c r="P10" s="439"/>
      <c r="Q10" s="439">
        <v>3035</v>
      </c>
      <c r="R10" s="439">
        <v>3035</v>
      </c>
      <c r="S10" s="584">
        <f t="shared" si="1"/>
        <v>10945</v>
      </c>
      <c r="T10" s="610">
        <v>10942</v>
      </c>
      <c r="U10" s="611">
        <v>8615</v>
      </c>
      <c r="V10" s="611">
        <v>11</v>
      </c>
      <c r="W10" s="611">
        <v>5595</v>
      </c>
      <c r="X10" s="625">
        <v>2400</v>
      </c>
      <c r="Y10" s="611"/>
      <c r="Z10" s="611">
        <v>800</v>
      </c>
      <c r="AA10" s="611">
        <v>400</v>
      </c>
      <c r="AB10" s="611">
        <v>400</v>
      </c>
      <c r="AC10" s="626">
        <f t="shared" si="2"/>
        <v>1600</v>
      </c>
      <c r="AD10" s="611">
        <v>3686</v>
      </c>
      <c r="AE10" s="612">
        <v>1</v>
      </c>
      <c r="AF10" s="612">
        <v>285</v>
      </c>
    </row>
    <row r="11" spans="1:32" ht="15">
      <c r="A11" s="288">
        <v>6</v>
      </c>
      <c r="B11" s="289" t="s">
        <v>242</v>
      </c>
      <c r="C11" s="279">
        <v>5627</v>
      </c>
      <c r="D11" s="631"/>
      <c r="E11" s="631">
        <v>1688</v>
      </c>
      <c r="F11" s="428">
        <v>750</v>
      </c>
      <c r="G11" s="622">
        <v>1688</v>
      </c>
      <c r="H11" s="584">
        <f t="shared" si="0"/>
        <v>4126</v>
      </c>
      <c r="I11" s="279">
        <v>4835</v>
      </c>
      <c r="J11" s="279">
        <v>0</v>
      </c>
      <c r="K11" s="279">
        <v>1858</v>
      </c>
      <c r="L11" s="279">
        <v>16102</v>
      </c>
      <c r="M11" s="279">
        <v>2465</v>
      </c>
      <c r="N11" s="279"/>
      <c r="O11" s="439">
        <v>4030</v>
      </c>
      <c r="P11" s="439"/>
      <c r="Q11" s="439">
        <v>4030</v>
      </c>
      <c r="R11" s="439">
        <v>4030</v>
      </c>
      <c r="S11" s="584">
        <f t="shared" si="1"/>
        <v>14555</v>
      </c>
      <c r="T11" s="279">
        <v>14555</v>
      </c>
      <c r="U11" s="279">
        <v>12026</v>
      </c>
      <c r="V11" s="279">
        <v>0</v>
      </c>
      <c r="W11" s="279">
        <v>7764</v>
      </c>
      <c r="X11" s="427">
        <v>6000</v>
      </c>
      <c r="Y11" s="279">
        <v>100</v>
      </c>
      <c r="Z11" s="279">
        <v>2000</v>
      </c>
      <c r="AA11" s="279">
        <v>1000</v>
      </c>
      <c r="AB11" s="279">
        <v>1000</v>
      </c>
      <c r="AC11" s="584">
        <f t="shared" si="2"/>
        <v>4100</v>
      </c>
      <c r="AD11" s="279">
        <v>5516</v>
      </c>
      <c r="AE11" s="279">
        <v>0</v>
      </c>
      <c r="AF11" s="279">
        <v>3963</v>
      </c>
    </row>
    <row r="12" spans="1:32" ht="15">
      <c r="A12" s="288">
        <v>7</v>
      </c>
      <c r="B12" s="289" t="s">
        <v>89</v>
      </c>
      <c r="C12" s="279">
        <v>3640</v>
      </c>
      <c r="D12" s="631"/>
      <c r="E12" s="631">
        <v>1090</v>
      </c>
      <c r="F12" s="428">
        <v>400</v>
      </c>
      <c r="G12" s="279">
        <v>1090</v>
      </c>
      <c r="H12" s="584">
        <f t="shared" si="0"/>
        <v>2580</v>
      </c>
      <c r="I12" s="279">
        <v>3549</v>
      </c>
      <c r="J12" s="279">
        <v>8</v>
      </c>
      <c r="K12" s="279">
        <v>1460</v>
      </c>
      <c r="L12" s="279">
        <v>11222</v>
      </c>
      <c r="M12" s="279">
        <v>2205</v>
      </c>
      <c r="N12" s="279">
        <v>150</v>
      </c>
      <c r="O12" s="279">
        <v>2815</v>
      </c>
      <c r="P12" s="279"/>
      <c r="Q12" s="279">
        <v>2815</v>
      </c>
      <c r="R12" s="279">
        <v>2815</v>
      </c>
      <c r="S12" s="584">
        <f t="shared" si="1"/>
        <v>10800</v>
      </c>
      <c r="T12" s="610">
        <v>11400</v>
      </c>
      <c r="U12" s="611">
        <v>11415</v>
      </c>
      <c r="V12" s="611">
        <v>9</v>
      </c>
      <c r="W12" s="611">
        <v>5306</v>
      </c>
      <c r="X12" s="625">
        <v>3000</v>
      </c>
      <c r="Y12" s="611">
        <v>100</v>
      </c>
      <c r="Z12" s="611">
        <v>1000</v>
      </c>
      <c r="AA12" s="611">
        <v>500</v>
      </c>
      <c r="AB12" s="611">
        <v>500</v>
      </c>
      <c r="AC12" s="626">
        <f t="shared" si="2"/>
        <v>2100</v>
      </c>
      <c r="AD12" s="611">
        <v>4365</v>
      </c>
      <c r="AE12" s="611">
        <v>4</v>
      </c>
      <c r="AF12" s="611">
        <v>1173</v>
      </c>
    </row>
    <row r="13" spans="1:32" ht="15">
      <c r="A13" s="288">
        <v>8</v>
      </c>
      <c r="B13" s="289" t="s">
        <v>91</v>
      </c>
      <c r="C13" s="427">
        <v>1560</v>
      </c>
      <c r="D13" s="631"/>
      <c r="E13" s="631">
        <v>470</v>
      </c>
      <c r="F13" s="428">
        <v>210</v>
      </c>
      <c r="G13" s="279">
        <v>470</v>
      </c>
      <c r="H13" s="584">
        <f t="shared" si="0"/>
        <v>1150</v>
      </c>
      <c r="I13" s="439">
        <v>1398</v>
      </c>
      <c r="J13" s="439">
        <v>0</v>
      </c>
      <c r="K13" s="439">
        <v>900</v>
      </c>
      <c r="L13" s="427">
        <v>4710</v>
      </c>
      <c r="M13" s="279">
        <v>680</v>
      </c>
      <c r="N13" s="279">
        <v>150</v>
      </c>
      <c r="O13" s="279">
        <v>1165</v>
      </c>
      <c r="P13" s="279"/>
      <c r="Q13" s="279">
        <v>1165</v>
      </c>
      <c r="R13" s="279">
        <v>1165</v>
      </c>
      <c r="S13" s="584">
        <f t="shared" si="1"/>
        <v>4325</v>
      </c>
      <c r="T13" s="439">
        <v>4325</v>
      </c>
      <c r="U13" s="439">
        <v>4485</v>
      </c>
      <c r="V13" s="439">
        <v>2</v>
      </c>
      <c r="W13" s="439">
        <v>1380</v>
      </c>
      <c r="X13" s="427">
        <v>1500</v>
      </c>
      <c r="Y13" s="279">
        <v>100</v>
      </c>
      <c r="Z13" s="279">
        <v>500</v>
      </c>
      <c r="AA13" s="279">
        <v>250</v>
      </c>
      <c r="AB13" s="279">
        <v>250</v>
      </c>
      <c r="AC13" s="584">
        <f t="shared" si="2"/>
        <v>1100</v>
      </c>
      <c r="AD13" s="439">
        <v>1878</v>
      </c>
      <c r="AE13" s="439">
        <v>100</v>
      </c>
      <c r="AF13" s="439">
        <v>1324</v>
      </c>
    </row>
    <row r="14" spans="1:32" ht="15">
      <c r="A14" s="288">
        <v>9</v>
      </c>
      <c r="B14" s="289" t="s">
        <v>90</v>
      </c>
      <c r="C14" s="427">
        <v>1860</v>
      </c>
      <c r="D14" s="631"/>
      <c r="E14" s="631">
        <v>560</v>
      </c>
      <c r="F14" s="428">
        <v>240</v>
      </c>
      <c r="G14" s="279">
        <v>600</v>
      </c>
      <c r="H14" s="584">
        <f t="shared" si="0"/>
        <v>1400</v>
      </c>
      <c r="I14" s="439">
        <v>1528</v>
      </c>
      <c r="J14" s="439">
        <v>0</v>
      </c>
      <c r="K14" s="439">
        <v>1060</v>
      </c>
      <c r="L14" s="427">
        <v>6300</v>
      </c>
      <c r="M14" s="279">
        <v>1140</v>
      </c>
      <c r="N14" s="279"/>
      <c r="O14" s="279">
        <v>1570</v>
      </c>
      <c r="P14" s="279"/>
      <c r="Q14" s="279">
        <v>1570</v>
      </c>
      <c r="R14" s="279">
        <v>1570</v>
      </c>
      <c r="S14" s="584">
        <f t="shared" si="1"/>
        <v>5850</v>
      </c>
      <c r="T14" s="439">
        <v>5850</v>
      </c>
      <c r="U14" s="439">
        <v>5467</v>
      </c>
      <c r="V14" s="439">
        <v>2</v>
      </c>
      <c r="W14" s="439">
        <v>2480</v>
      </c>
      <c r="X14" s="427">
        <v>1500</v>
      </c>
      <c r="Y14" s="279"/>
      <c r="Z14" s="279">
        <v>500</v>
      </c>
      <c r="AA14" s="279">
        <v>250</v>
      </c>
      <c r="AB14" s="279">
        <v>250</v>
      </c>
      <c r="AC14" s="584">
        <f t="shared" si="2"/>
        <v>1000</v>
      </c>
      <c r="AD14" s="439">
        <v>1822</v>
      </c>
      <c r="AE14" s="439">
        <v>1</v>
      </c>
      <c r="AF14" s="439">
        <v>710</v>
      </c>
    </row>
    <row r="15" spans="1:32" ht="15">
      <c r="A15" s="288">
        <v>10</v>
      </c>
      <c r="B15" s="289" t="s">
        <v>92</v>
      </c>
      <c r="C15" s="279">
        <v>5240</v>
      </c>
      <c r="D15" s="631"/>
      <c r="E15" s="631">
        <v>1310</v>
      </c>
      <c r="F15" s="428">
        <v>1000</v>
      </c>
      <c r="G15" s="279">
        <v>1615</v>
      </c>
      <c r="H15" s="584">
        <f t="shared" si="0"/>
        <v>3925</v>
      </c>
      <c r="I15" s="518">
        <v>4985</v>
      </c>
      <c r="J15" s="518">
        <v>0</v>
      </c>
      <c r="K15" s="518">
        <v>1501</v>
      </c>
      <c r="L15" s="279">
        <v>15775</v>
      </c>
      <c r="M15" s="279">
        <v>3272</v>
      </c>
      <c r="N15" s="279"/>
      <c r="O15" s="279">
        <v>3910</v>
      </c>
      <c r="P15" s="279"/>
      <c r="Q15" s="279">
        <v>3910</v>
      </c>
      <c r="R15" s="279">
        <v>3910</v>
      </c>
      <c r="S15" s="584">
        <f t="shared" si="1"/>
        <v>15002</v>
      </c>
      <c r="T15" s="435">
        <v>15002</v>
      </c>
      <c r="U15" s="518">
        <v>16106</v>
      </c>
      <c r="V15" s="518">
        <v>0</v>
      </c>
      <c r="W15" s="518">
        <v>6100</v>
      </c>
      <c r="X15" s="427">
        <v>5700</v>
      </c>
      <c r="Y15" s="279">
        <v>100</v>
      </c>
      <c r="Z15" s="279">
        <v>1900</v>
      </c>
      <c r="AA15" s="279">
        <v>950</v>
      </c>
      <c r="AB15" s="279">
        <v>950</v>
      </c>
      <c r="AC15" s="584">
        <f t="shared" si="2"/>
        <v>3900</v>
      </c>
      <c r="AD15" s="518">
        <v>6019</v>
      </c>
      <c r="AE15" s="518">
        <v>0</v>
      </c>
      <c r="AF15" s="518">
        <v>2004</v>
      </c>
    </row>
    <row r="16" spans="1:32" ht="15">
      <c r="A16" s="288">
        <v>11</v>
      </c>
      <c r="B16" s="289" t="s">
        <v>93</v>
      </c>
      <c r="C16" s="279">
        <v>3840</v>
      </c>
      <c r="D16" s="631"/>
      <c r="E16" s="631">
        <v>960</v>
      </c>
      <c r="F16" s="428">
        <v>763</v>
      </c>
      <c r="G16" s="279">
        <v>1152</v>
      </c>
      <c r="H16" s="584">
        <f t="shared" si="0"/>
        <v>2875</v>
      </c>
      <c r="I16" s="279">
        <v>3262</v>
      </c>
      <c r="J16" s="279">
        <v>9</v>
      </c>
      <c r="K16" s="279">
        <v>1130</v>
      </c>
      <c r="L16" s="279">
        <v>12637</v>
      </c>
      <c r="M16" s="279">
        <v>2190</v>
      </c>
      <c r="N16" s="279"/>
      <c r="O16" s="279">
        <v>3165</v>
      </c>
      <c r="P16" s="279"/>
      <c r="Q16" s="279">
        <v>3165</v>
      </c>
      <c r="R16" s="279">
        <v>3165</v>
      </c>
      <c r="S16" s="584">
        <f t="shared" si="1"/>
        <v>11685</v>
      </c>
      <c r="T16" s="279">
        <v>11685</v>
      </c>
      <c r="U16" s="279">
        <v>10392</v>
      </c>
      <c r="V16" s="279">
        <v>64</v>
      </c>
      <c r="W16" s="279">
        <v>3023</v>
      </c>
      <c r="X16" s="427">
        <v>1500</v>
      </c>
      <c r="Y16" s="279">
        <v>600</v>
      </c>
      <c r="Z16" s="610">
        <v>500</v>
      </c>
      <c r="AA16" s="611">
        <v>250</v>
      </c>
      <c r="AB16" s="611">
        <v>250</v>
      </c>
      <c r="AC16" s="626">
        <f t="shared" si="2"/>
        <v>1600</v>
      </c>
      <c r="AD16" s="611">
        <v>4896</v>
      </c>
      <c r="AE16" s="611">
        <v>27</v>
      </c>
      <c r="AF16" s="611">
        <v>360</v>
      </c>
    </row>
    <row r="17" spans="1:32" ht="15">
      <c r="A17" s="288">
        <v>12</v>
      </c>
      <c r="B17" s="289" t="s">
        <v>94</v>
      </c>
      <c r="C17" s="279">
        <v>7750</v>
      </c>
      <c r="D17" s="631"/>
      <c r="E17" s="631">
        <v>2280</v>
      </c>
      <c r="F17" s="428">
        <v>1040</v>
      </c>
      <c r="G17" s="279">
        <v>2280</v>
      </c>
      <c r="H17" s="584">
        <f t="shared" si="0"/>
        <v>5600</v>
      </c>
      <c r="I17" s="279">
        <v>7059</v>
      </c>
      <c r="J17" s="279">
        <v>2</v>
      </c>
      <c r="K17" s="279">
        <v>2633</v>
      </c>
      <c r="L17" s="279">
        <v>23060</v>
      </c>
      <c r="M17" s="279">
        <v>4643</v>
      </c>
      <c r="N17" s="279"/>
      <c r="O17" s="279">
        <v>5775</v>
      </c>
      <c r="P17" s="279"/>
      <c r="Q17" s="279">
        <v>5775</v>
      </c>
      <c r="R17" s="279">
        <v>5775</v>
      </c>
      <c r="S17" s="584">
        <f t="shared" si="1"/>
        <v>21968</v>
      </c>
      <c r="T17" s="279">
        <v>21968</v>
      </c>
      <c r="U17" s="279">
        <v>23187</v>
      </c>
      <c r="V17" s="279">
        <v>16</v>
      </c>
      <c r="W17" s="279">
        <v>5681</v>
      </c>
      <c r="X17" s="427">
        <v>7800</v>
      </c>
      <c r="Y17" s="279">
        <v>100</v>
      </c>
      <c r="Z17" s="279">
        <v>2600</v>
      </c>
      <c r="AA17" s="279">
        <v>1300</v>
      </c>
      <c r="AB17" s="279">
        <v>1300</v>
      </c>
      <c r="AC17" s="584">
        <f t="shared" si="2"/>
        <v>5300</v>
      </c>
      <c r="AD17" s="279">
        <v>8483</v>
      </c>
      <c r="AE17" s="279">
        <v>5</v>
      </c>
      <c r="AF17" s="279">
        <v>2834</v>
      </c>
    </row>
    <row r="18" spans="1:32" ht="15">
      <c r="A18" s="288">
        <v>13</v>
      </c>
      <c r="B18" s="289" t="s">
        <v>62</v>
      </c>
      <c r="C18" s="279">
        <v>4140</v>
      </c>
      <c r="D18" s="631"/>
      <c r="E18" s="631">
        <v>1240</v>
      </c>
      <c r="F18" s="428">
        <v>500</v>
      </c>
      <c r="G18" s="279">
        <v>1240</v>
      </c>
      <c r="H18" s="584">
        <f t="shared" si="0"/>
        <v>2980</v>
      </c>
      <c r="I18" s="279">
        <v>3658</v>
      </c>
      <c r="J18" s="279">
        <v>4</v>
      </c>
      <c r="K18" s="279">
        <v>704</v>
      </c>
      <c r="L18" s="279">
        <v>12920</v>
      </c>
      <c r="M18" s="279">
        <v>2010</v>
      </c>
      <c r="N18" s="279"/>
      <c r="O18" s="279">
        <v>3230</v>
      </c>
      <c r="P18" s="279"/>
      <c r="Q18" s="279">
        <v>3230</v>
      </c>
      <c r="R18" s="279">
        <v>3230</v>
      </c>
      <c r="S18" s="584">
        <f t="shared" si="1"/>
        <v>11700</v>
      </c>
      <c r="T18" s="623">
        <v>10115</v>
      </c>
      <c r="U18" s="612">
        <v>8901</v>
      </c>
      <c r="V18" s="611">
        <v>0</v>
      </c>
      <c r="W18" s="612">
        <v>2344</v>
      </c>
      <c r="X18" s="625">
        <v>3000</v>
      </c>
      <c r="Y18" s="611">
        <v>100</v>
      </c>
      <c r="Z18" s="611">
        <v>1000</v>
      </c>
      <c r="AA18" s="611">
        <v>500</v>
      </c>
      <c r="AB18" s="611">
        <v>500</v>
      </c>
      <c r="AC18" s="626">
        <f t="shared" si="2"/>
        <v>2100</v>
      </c>
      <c r="AD18" s="611">
        <v>4206</v>
      </c>
      <c r="AE18" s="611">
        <v>0</v>
      </c>
      <c r="AF18" s="611">
        <v>251</v>
      </c>
    </row>
    <row r="19" spans="1:32" ht="15">
      <c r="A19" s="288">
        <v>14</v>
      </c>
      <c r="B19" s="289" t="s">
        <v>95</v>
      </c>
      <c r="C19" s="279">
        <v>6684</v>
      </c>
      <c r="D19" s="631"/>
      <c r="E19" s="631">
        <v>2004</v>
      </c>
      <c r="F19" s="428">
        <v>900</v>
      </c>
      <c r="G19" s="279">
        <v>2004</v>
      </c>
      <c r="H19" s="584">
        <f t="shared" si="0"/>
        <v>4908</v>
      </c>
      <c r="I19" s="279">
        <v>3641</v>
      </c>
      <c r="J19" s="279">
        <v>0</v>
      </c>
      <c r="K19" s="279">
        <v>5928</v>
      </c>
      <c r="L19" s="279">
        <v>22684</v>
      </c>
      <c r="M19" s="427">
        <v>4191</v>
      </c>
      <c r="N19" s="427"/>
      <c r="O19" s="279">
        <v>5675</v>
      </c>
      <c r="P19" s="279"/>
      <c r="Q19" s="279">
        <v>5675</v>
      </c>
      <c r="R19" s="279">
        <v>5675</v>
      </c>
      <c r="S19" s="584">
        <f t="shared" si="1"/>
        <v>21216</v>
      </c>
      <c r="T19" s="279">
        <v>21216</v>
      </c>
      <c r="U19" s="279">
        <v>18433</v>
      </c>
      <c r="V19" s="279">
        <v>0</v>
      </c>
      <c r="W19" s="279">
        <v>6807</v>
      </c>
      <c r="X19" s="427">
        <v>3000</v>
      </c>
      <c r="Y19" s="279">
        <v>140</v>
      </c>
      <c r="Z19" s="279">
        <v>1000</v>
      </c>
      <c r="AA19" s="279">
        <v>500</v>
      </c>
      <c r="AB19" s="279">
        <v>500</v>
      </c>
      <c r="AC19" s="584">
        <f t="shared" si="2"/>
        <v>2140</v>
      </c>
      <c r="AD19" s="279">
        <v>3921</v>
      </c>
      <c r="AE19" s="279">
        <v>0</v>
      </c>
      <c r="AF19" s="279">
        <v>1621</v>
      </c>
    </row>
    <row r="20" spans="1:32" ht="15">
      <c r="A20" s="288">
        <v>15</v>
      </c>
      <c r="B20" s="289" t="s">
        <v>48</v>
      </c>
      <c r="C20" s="279">
        <v>1690</v>
      </c>
      <c r="D20" s="631"/>
      <c r="E20" s="631">
        <v>506</v>
      </c>
      <c r="F20" s="428">
        <v>210</v>
      </c>
      <c r="G20" s="279">
        <v>549</v>
      </c>
      <c r="H20" s="584">
        <f t="shared" si="0"/>
        <v>1265</v>
      </c>
      <c r="I20" s="279">
        <v>1382</v>
      </c>
      <c r="J20" s="279"/>
      <c r="K20" s="279">
        <v>1011</v>
      </c>
      <c r="L20" s="279">
        <v>5920</v>
      </c>
      <c r="M20" s="427">
        <v>1100</v>
      </c>
      <c r="N20" s="427"/>
      <c r="O20" s="279">
        <v>1480</v>
      </c>
      <c r="P20" s="279"/>
      <c r="Q20" s="279">
        <v>1480</v>
      </c>
      <c r="R20" s="279">
        <v>1480</v>
      </c>
      <c r="S20" s="584">
        <f t="shared" si="1"/>
        <v>5540</v>
      </c>
      <c r="T20" s="610">
        <v>5465</v>
      </c>
      <c r="U20" s="611">
        <v>4714</v>
      </c>
      <c r="V20" s="611"/>
      <c r="W20" s="611">
        <v>3039</v>
      </c>
      <c r="X20" s="625">
        <v>1500</v>
      </c>
      <c r="Y20" s="611">
        <v>100</v>
      </c>
      <c r="Z20" s="611">
        <v>500</v>
      </c>
      <c r="AA20" s="611">
        <v>250</v>
      </c>
      <c r="AB20" s="611">
        <v>250</v>
      </c>
      <c r="AC20" s="626">
        <f t="shared" si="2"/>
        <v>1100</v>
      </c>
      <c r="AD20" s="611">
        <v>1963</v>
      </c>
      <c r="AE20" s="611"/>
      <c r="AF20" s="611">
        <v>819</v>
      </c>
    </row>
    <row r="21" spans="1:32" ht="15">
      <c r="A21" s="288">
        <v>16</v>
      </c>
      <c r="B21" s="289" t="s">
        <v>96</v>
      </c>
      <c r="C21" s="279">
        <v>1325</v>
      </c>
      <c r="D21" s="631"/>
      <c r="E21" s="631">
        <v>396</v>
      </c>
      <c r="F21" s="428">
        <v>130</v>
      </c>
      <c r="G21" s="279">
        <v>396</v>
      </c>
      <c r="H21" s="584">
        <f t="shared" si="0"/>
        <v>922</v>
      </c>
      <c r="I21" s="279">
        <v>1221</v>
      </c>
      <c r="J21" s="279">
        <v>2</v>
      </c>
      <c r="K21" s="279">
        <v>554</v>
      </c>
      <c r="L21" s="526">
        <v>4530</v>
      </c>
      <c r="M21" s="279">
        <v>820</v>
      </c>
      <c r="N21" s="279"/>
      <c r="O21" s="279">
        <v>1130</v>
      </c>
      <c r="P21" s="279"/>
      <c r="Q21" s="279">
        <v>1130</v>
      </c>
      <c r="R21" s="279">
        <v>1130</v>
      </c>
      <c r="S21" s="584">
        <f t="shared" si="1"/>
        <v>4210</v>
      </c>
      <c r="T21" s="279">
        <v>4210</v>
      </c>
      <c r="U21" s="279">
        <v>3843</v>
      </c>
      <c r="V21" s="279">
        <v>10</v>
      </c>
      <c r="W21" s="279">
        <v>1547</v>
      </c>
      <c r="X21" s="427">
        <v>900</v>
      </c>
      <c r="Y21" s="279"/>
      <c r="Z21" s="279">
        <v>300</v>
      </c>
      <c r="AA21" s="279">
        <v>150</v>
      </c>
      <c r="AB21" s="279">
        <v>150</v>
      </c>
      <c r="AC21" s="584">
        <f t="shared" si="2"/>
        <v>600</v>
      </c>
      <c r="AD21" s="279">
        <v>1367</v>
      </c>
      <c r="AE21" s="279"/>
      <c r="AF21" s="279">
        <v>155</v>
      </c>
    </row>
    <row r="22" spans="1:32" ht="15">
      <c r="A22" s="288">
        <v>17</v>
      </c>
      <c r="B22" s="289" t="s">
        <v>97</v>
      </c>
      <c r="C22" s="279">
        <v>3910</v>
      </c>
      <c r="D22" s="631"/>
      <c r="E22" s="631">
        <v>1180</v>
      </c>
      <c r="F22" s="428">
        <v>500</v>
      </c>
      <c r="G22" s="279">
        <v>1180</v>
      </c>
      <c r="H22" s="584">
        <f t="shared" si="0"/>
        <v>2860</v>
      </c>
      <c r="I22" s="439">
        <v>3754</v>
      </c>
      <c r="J22" s="279">
        <v>2</v>
      </c>
      <c r="K22" s="439">
        <v>1907</v>
      </c>
      <c r="L22" s="526">
        <v>12400</v>
      </c>
      <c r="M22" s="279">
        <v>2349</v>
      </c>
      <c r="N22" s="279"/>
      <c r="O22" s="279">
        <v>3100</v>
      </c>
      <c r="P22" s="279"/>
      <c r="Q22" s="279">
        <v>3100</v>
      </c>
      <c r="R22" s="279">
        <v>3100</v>
      </c>
      <c r="S22" s="584">
        <f t="shared" si="1"/>
        <v>11649</v>
      </c>
      <c r="T22" s="623">
        <v>10123</v>
      </c>
      <c r="U22" s="612">
        <v>9564</v>
      </c>
      <c r="V22" s="612">
        <v>6</v>
      </c>
      <c r="W22" s="612">
        <v>4871</v>
      </c>
      <c r="X22" s="625">
        <v>3300</v>
      </c>
      <c r="Y22" s="611">
        <v>100</v>
      </c>
      <c r="Z22" s="611">
        <v>1100</v>
      </c>
      <c r="AA22" s="611">
        <v>550</v>
      </c>
      <c r="AB22" s="611">
        <v>550</v>
      </c>
      <c r="AC22" s="626">
        <f t="shared" si="2"/>
        <v>2300</v>
      </c>
      <c r="AD22" s="612">
        <v>5061</v>
      </c>
      <c r="AE22" s="612">
        <v>7</v>
      </c>
      <c r="AF22" s="612">
        <v>1641</v>
      </c>
    </row>
    <row r="23" spans="1:32" ht="15">
      <c r="A23" s="288">
        <v>18</v>
      </c>
      <c r="B23" s="289" t="s">
        <v>98</v>
      </c>
      <c r="C23" s="439">
        <v>3860</v>
      </c>
      <c r="D23" s="631"/>
      <c r="E23" s="631">
        <v>1160</v>
      </c>
      <c r="F23" s="428">
        <v>500</v>
      </c>
      <c r="G23" s="279">
        <v>1160</v>
      </c>
      <c r="H23" s="584">
        <f t="shared" si="0"/>
        <v>2820</v>
      </c>
      <c r="I23" s="632">
        <v>3711</v>
      </c>
      <c r="J23" s="279">
        <v>4</v>
      </c>
      <c r="K23" s="279">
        <v>1664</v>
      </c>
      <c r="L23" s="530">
        <v>15915</v>
      </c>
      <c r="M23" s="279">
        <v>2720</v>
      </c>
      <c r="N23" s="279"/>
      <c r="O23" s="279">
        <v>3975</v>
      </c>
      <c r="P23" s="279"/>
      <c r="Q23" s="279">
        <v>3975</v>
      </c>
      <c r="R23" s="279">
        <v>3975</v>
      </c>
      <c r="S23" s="584">
        <f t="shared" si="1"/>
        <v>14645</v>
      </c>
      <c r="T23" s="610">
        <v>14229</v>
      </c>
      <c r="U23" s="611">
        <v>13464</v>
      </c>
      <c r="V23" s="611">
        <v>16</v>
      </c>
      <c r="W23" s="611">
        <v>6607</v>
      </c>
      <c r="X23" s="625">
        <v>3300</v>
      </c>
      <c r="Y23" s="611">
        <v>100</v>
      </c>
      <c r="Z23" s="611">
        <v>1100</v>
      </c>
      <c r="AA23" s="611">
        <v>550</v>
      </c>
      <c r="AB23" s="611">
        <v>550</v>
      </c>
      <c r="AC23" s="626">
        <f t="shared" si="2"/>
        <v>2300</v>
      </c>
      <c r="AD23" s="611">
        <v>4534</v>
      </c>
      <c r="AE23" s="611">
        <v>7</v>
      </c>
      <c r="AF23" s="611">
        <v>828</v>
      </c>
    </row>
    <row r="24" spans="1:32" ht="15">
      <c r="A24" s="288">
        <v>19</v>
      </c>
      <c r="B24" s="424" t="s">
        <v>52</v>
      </c>
      <c r="C24" s="279">
        <v>3465</v>
      </c>
      <c r="D24" s="654"/>
      <c r="E24" s="655">
        <f>1890+330</f>
        <v>2220</v>
      </c>
      <c r="F24" s="613"/>
      <c r="G24" s="611"/>
      <c r="H24" s="626">
        <f t="shared" si="0"/>
        <v>2220</v>
      </c>
      <c r="I24" s="611">
        <v>3145</v>
      </c>
      <c r="J24" s="611">
        <v>0</v>
      </c>
      <c r="K24" s="611">
        <v>1193</v>
      </c>
      <c r="L24" s="647">
        <v>11130</v>
      </c>
      <c r="M24" s="611">
        <v>2000</v>
      </c>
      <c r="N24" s="611"/>
      <c r="O24" s="611">
        <v>2785</v>
      </c>
      <c r="P24" s="611"/>
      <c r="Q24" s="611">
        <v>2785</v>
      </c>
      <c r="R24" s="611">
        <v>2785</v>
      </c>
      <c r="S24" s="626">
        <f t="shared" si="1"/>
        <v>10355</v>
      </c>
      <c r="T24" s="611">
        <v>10355</v>
      </c>
      <c r="U24" s="611">
        <v>9301</v>
      </c>
      <c r="V24" s="611">
        <v>0</v>
      </c>
      <c r="W24" s="611">
        <v>3412</v>
      </c>
      <c r="X24" s="625">
        <v>3000</v>
      </c>
      <c r="Y24" s="611">
        <v>100</v>
      </c>
      <c r="Z24" s="611">
        <v>1000</v>
      </c>
      <c r="AA24" s="611">
        <v>500</v>
      </c>
      <c r="AB24" s="611">
        <v>500</v>
      </c>
      <c r="AC24" s="626">
        <f t="shared" si="2"/>
        <v>2100</v>
      </c>
      <c r="AD24" s="611">
        <v>3332</v>
      </c>
      <c r="AE24" s="611">
        <v>0</v>
      </c>
      <c r="AF24" s="611">
        <v>1201</v>
      </c>
    </row>
    <row r="25" spans="1:32" ht="15">
      <c r="A25" s="288">
        <v>20</v>
      </c>
      <c r="B25" s="424" t="s">
        <v>53</v>
      </c>
      <c r="C25" s="521">
        <v>3382</v>
      </c>
      <c r="D25" s="631"/>
      <c r="E25" s="631">
        <v>846</v>
      </c>
      <c r="F25" s="428">
        <v>660</v>
      </c>
      <c r="G25" s="279">
        <v>1016</v>
      </c>
      <c r="H25" s="584">
        <f t="shared" si="0"/>
        <v>2522</v>
      </c>
      <c r="I25" s="518">
        <v>3140</v>
      </c>
      <c r="J25" s="518">
        <v>0</v>
      </c>
      <c r="K25" s="518">
        <v>1390</v>
      </c>
      <c r="L25" s="656">
        <v>10654</v>
      </c>
      <c r="M25" s="279">
        <v>1846</v>
      </c>
      <c r="N25" s="279"/>
      <c r="O25" s="279">
        <v>2655</v>
      </c>
      <c r="P25" s="279"/>
      <c r="Q25" s="279">
        <v>2655</v>
      </c>
      <c r="R25" s="279">
        <v>2655</v>
      </c>
      <c r="S25" s="584">
        <f t="shared" si="1"/>
        <v>9811</v>
      </c>
      <c r="T25" s="518">
        <v>9811</v>
      </c>
      <c r="U25" s="518">
        <v>9496</v>
      </c>
      <c r="V25" s="518">
        <v>36</v>
      </c>
      <c r="W25" s="518">
        <v>2726</v>
      </c>
      <c r="X25" s="427">
        <v>3000</v>
      </c>
      <c r="Y25" s="279">
        <v>100</v>
      </c>
      <c r="Z25" s="279">
        <v>1000</v>
      </c>
      <c r="AA25" s="279">
        <v>500</v>
      </c>
      <c r="AB25" s="279">
        <v>500</v>
      </c>
      <c r="AC25" s="584">
        <f t="shared" si="2"/>
        <v>2100</v>
      </c>
      <c r="AD25" s="518">
        <v>3180</v>
      </c>
      <c r="AE25" s="518">
        <v>50</v>
      </c>
      <c r="AF25" s="518">
        <v>2793</v>
      </c>
    </row>
    <row r="26" spans="1:32" ht="15">
      <c r="A26" s="288">
        <v>21</v>
      </c>
      <c r="B26" s="424" t="s">
        <v>54</v>
      </c>
      <c r="C26" s="279">
        <v>2506</v>
      </c>
      <c r="D26" s="631"/>
      <c r="E26" s="631">
        <v>750</v>
      </c>
      <c r="F26" s="428">
        <v>300</v>
      </c>
      <c r="G26" s="279">
        <v>750</v>
      </c>
      <c r="H26" s="584">
        <f t="shared" si="0"/>
        <v>1800</v>
      </c>
      <c r="I26" s="279">
        <v>2312</v>
      </c>
      <c r="J26" s="279">
        <v>6</v>
      </c>
      <c r="K26" s="279">
        <v>1058</v>
      </c>
      <c r="L26" s="526">
        <v>7991</v>
      </c>
      <c r="M26" s="279">
        <v>1710</v>
      </c>
      <c r="N26" s="279"/>
      <c r="O26" s="279">
        <v>2000</v>
      </c>
      <c r="P26" s="279"/>
      <c r="Q26" s="279">
        <v>2000</v>
      </c>
      <c r="R26" s="622">
        <v>2000</v>
      </c>
      <c r="S26" s="584">
        <f t="shared" si="1"/>
        <v>7710</v>
      </c>
      <c r="T26" s="279">
        <v>7710</v>
      </c>
      <c r="U26" s="279">
        <v>8679</v>
      </c>
      <c r="V26" s="279">
        <v>34</v>
      </c>
      <c r="W26" s="279">
        <v>2458</v>
      </c>
      <c r="X26" s="427">
        <v>2700</v>
      </c>
      <c r="Y26" s="279">
        <v>100</v>
      </c>
      <c r="Z26" s="279">
        <v>900</v>
      </c>
      <c r="AA26" s="279">
        <v>450</v>
      </c>
      <c r="AB26" s="279">
        <v>450</v>
      </c>
      <c r="AC26" s="584">
        <f t="shared" si="2"/>
        <v>1900</v>
      </c>
      <c r="AD26" s="279">
        <v>2743</v>
      </c>
      <c r="AE26" s="279">
        <v>9</v>
      </c>
      <c r="AF26" s="279">
        <v>1349</v>
      </c>
    </row>
    <row r="27" spans="1:32" ht="15">
      <c r="A27" s="288">
        <v>22</v>
      </c>
      <c r="B27" s="424" t="s">
        <v>55</v>
      </c>
      <c r="C27" s="279">
        <v>5491</v>
      </c>
      <c r="D27" s="654"/>
      <c r="E27" s="655">
        <v>2472</v>
      </c>
      <c r="F27" s="613"/>
      <c r="G27" s="611">
        <v>1648</v>
      </c>
      <c r="H27" s="626">
        <f t="shared" si="0"/>
        <v>4120</v>
      </c>
      <c r="I27" s="611">
        <v>5023</v>
      </c>
      <c r="J27" s="611">
        <v>7</v>
      </c>
      <c r="K27" s="611">
        <v>1744</v>
      </c>
      <c r="L27" s="647">
        <v>16569</v>
      </c>
      <c r="M27" s="612">
        <v>2645</v>
      </c>
      <c r="N27" s="612"/>
      <c r="O27" s="611">
        <v>4135</v>
      </c>
      <c r="P27" s="611"/>
      <c r="Q27" s="611">
        <v>4095</v>
      </c>
      <c r="R27" s="574">
        <v>4175</v>
      </c>
      <c r="S27" s="584">
        <f t="shared" si="1"/>
        <v>15050</v>
      </c>
      <c r="T27" s="279">
        <v>15050</v>
      </c>
      <c r="U27" s="279">
        <v>15261</v>
      </c>
      <c r="V27" s="279">
        <v>11</v>
      </c>
      <c r="W27" s="279">
        <v>4536</v>
      </c>
      <c r="X27" s="427">
        <v>6000</v>
      </c>
      <c r="Y27" s="279">
        <v>100</v>
      </c>
      <c r="Z27" s="279">
        <v>2000</v>
      </c>
      <c r="AA27" s="279">
        <v>1000</v>
      </c>
      <c r="AB27" s="279">
        <v>1000</v>
      </c>
      <c r="AC27" s="584">
        <f t="shared" si="2"/>
        <v>4100</v>
      </c>
      <c r="AD27" s="279">
        <v>5378</v>
      </c>
      <c r="AE27" s="279">
        <v>4</v>
      </c>
      <c r="AF27" s="279">
        <v>3908</v>
      </c>
    </row>
    <row r="28" spans="1:32" ht="15">
      <c r="A28" s="288">
        <v>23</v>
      </c>
      <c r="B28" s="424" t="s">
        <v>56</v>
      </c>
      <c r="C28" s="279">
        <v>3270</v>
      </c>
      <c r="D28" s="631"/>
      <c r="E28" s="631">
        <v>980</v>
      </c>
      <c r="F28" s="428">
        <v>400</v>
      </c>
      <c r="G28" s="279">
        <v>1070</v>
      </c>
      <c r="H28" s="584">
        <f t="shared" si="0"/>
        <v>2450</v>
      </c>
      <c r="I28" s="279">
        <v>2884</v>
      </c>
      <c r="J28" s="279">
        <v>37</v>
      </c>
      <c r="K28" s="279">
        <v>2293</v>
      </c>
      <c r="L28" s="279">
        <v>10400</v>
      </c>
      <c r="M28" s="279">
        <v>1360</v>
      </c>
      <c r="N28" s="279">
        <v>100</v>
      </c>
      <c r="O28" s="279">
        <v>2600</v>
      </c>
      <c r="P28" s="279"/>
      <c r="Q28" s="279">
        <v>2600</v>
      </c>
      <c r="R28" s="279">
        <v>2600</v>
      </c>
      <c r="S28" s="584">
        <f t="shared" si="1"/>
        <v>9260</v>
      </c>
      <c r="T28" s="279">
        <v>9260</v>
      </c>
      <c r="U28" s="279">
        <v>8695</v>
      </c>
      <c r="V28" s="279">
        <v>39</v>
      </c>
      <c r="W28" s="279">
        <v>2460</v>
      </c>
      <c r="X28" s="427">
        <v>3000</v>
      </c>
      <c r="Y28" s="279">
        <v>100</v>
      </c>
      <c r="Z28" s="279">
        <v>1000</v>
      </c>
      <c r="AA28" s="279">
        <v>500</v>
      </c>
      <c r="AB28" s="279">
        <v>500</v>
      </c>
      <c r="AC28" s="585">
        <f t="shared" si="2"/>
        <v>2100</v>
      </c>
      <c r="AD28" s="279">
        <v>3434</v>
      </c>
      <c r="AE28" s="279">
        <v>18</v>
      </c>
      <c r="AF28" s="279">
        <v>2098</v>
      </c>
    </row>
    <row r="29" spans="1:32" ht="15">
      <c r="A29" s="288">
        <v>24</v>
      </c>
      <c r="B29" s="424" t="s">
        <v>57</v>
      </c>
      <c r="C29" s="279">
        <v>14680</v>
      </c>
      <c r="D29" s="631"/>
      <c r="E29" s="631">
        <v>4410</v>
      </c>
      <c r="F29" s="428">
        <v>2000</v>
      </c>
      <c r="G29" s="622">
        <v>4410</v>
      </c>
      <c r="H29" s="584">
        <f t="shared" si="0"/>
        <v>10820</v>
      </c>
      <c r="I29" s="439">
        <v>12914</v>
      </c>
      <c r="J29" s="439">
        <v>186</v>
      </c>
      <c r="K29" s="439">
        <v>5504</v>
      </c>
      <c r="L29" s="279">
        <v>40400</v>
      </c>
      <c r="M29" s="279">
        <v>7241</v>
      </c>
      <c r="N29" s="279"/>
      <c r="O29" s="279">
        <v>10095</v>
      </c>
      <c r="P29" s="279"/>
      <c r="Q29" s="279">
        <v>10095</v>
      </c>
      <c r="R29" s="279">
        <v>10095</v>
      </c>
      <c r="S29" s="584">
        <f t="shared" si="1"/>
        <v>37526</v>
      </c>
      <c r="T29" s="439">
        <v>37526</v>
      </c>
      <c r="U29" s="439">
        <v>36349</v>
      </c>
      <c r="V29" s="439">
        <v>32</v>
      </c>
      <c r="W29" s="439">
        <v>9706</v>
      </c>
      <c r="X29" s="427">
        <v>14400</v>
      </c>
      <c r="Y29" s="279">
        <v>100</v>
      </c>
      <c r="Z29" s="279">
        <v>4800</v>
      </c>
      <c r="AA29" s="279">
        <v>2400</v>
      </c>
      <c r="AB29" s="279">
        <v>2400</v>
      </c>
      <c r="AC29" s="585">
        <f t="shared" si="2"/>
        <v>9700</v>
      </c>
      <c r="AD29" s="279">
        <v>146</v>
      </c>
      <c r="AE29" s="279">
        <v>36</v>
      </c>
      <c r="AF29" s="279">
        <v>182</v>
      </c>
    </row>
    <row r="30" spans="1:32" ht="15">
      <c r="A30" s="288">
        <v>25</v>
      </c>
      <c r="B30" s="424" t="s">
        <v>58</v>
      </c>
      <c r="C30" s="439">
        <v>5728</v>
      </c>
      <c r="D30" s="631"/>
      <c r="E30" s="631">
        <v>1714</v>
      </c>
      <c r="F30" s="428">
        <v>700</v>
      </c>
      <c r="G30" s="622">
        <v>1714</v>
      </c>
      <c r="H30" s="584">
        <f t="shared" si="0"/>
        <v>4128</v>
      </c>
      <c r="I30" s="279">
        <v>5382</v>
      </c>
      <c r="J30" s="279">
        <v>8</v>
      </c>
      <c r="K30" s="279">
        <v>1560</v>
      </c>
      <c r="L30" s="439">
        <v>17317</v>
      </c>
      <c r="M30" s="279">
        <v>2910</v>
      </c>
      <c r="N30" s="279"/>
      <c r="O30" s="279">
        <v>4330</v>
      </c>
      <c r="P30" s="279"/>
      <c r="Q30" s="279">
        <v>4330</v>
      </c>
      <c r="R30" s="279">
        <v>4330</v>
      </c>
      <c r="S30" s="584">
        <f>SUM(M30+N30+O30+P30+Q30+R30)</f>
        <v>15900</v>
      </c>
      <c r="T30" s="279">
        <v>15900</v>
      </c>
      <c r="U30" s="279">
        <v>17801</v>
      </c>
      <c r="V30" s="279">
        <v>4</v>
      </c>
      <c r="W30" s="279">
        <v>4445</v>
      </c>
      <c r="X30" s="427">
        <v>6000</v>
      </c>
      <c r="Y30" s="279">
        <v>100</v>
      </c>
      <c r="Z30" s="279">
        <v>2000</v>
      </c>
      <c r="AA30" s="279">
        <v>1000</v>
      </c>
      <c r="AB30" s="610">
        <v>1000</v>
      </c>
      <c r="AC30" s="657">
        <f t="shared" si="2"/>
        <v>4100</v>
      </c>
      <c r="AD30" s="611">
        <v>7745</v>
      </c>
      <c r="AE30" s="611">
        <v>5</v>
      </c>
      <c r="AF30" s="611">
        <v>3466</v>
      </c>
    </row>
    <row r="31" spans="1:32" ht="14.25">
      <c r="A31" s="884" t="s">
        <v>1</v>
      </c>
      <c r="B31" s="884"/>
      <c r="C31" s="280">
        <f aca="true" t="shared" si="3" ref="C31:K31">SUM(C6:C23)</f>
        <v>102077</v>
      </c>
      <c r="D31" s="280">
        <f t="shared" si="3"/>
        <v>0</v>
      </c>
      <c r="E31" s="280">
        <f t="shared" si="3"/>
        <v>27934</v>
      </c>
      <c r="F31" s="280">
        <f t="shared" si="3"/>
        <v>16603</v>
      </c>
      <c r="G31" s="280">
        <f t="shared" si="3"/>
        <v>30718</v>
      </c>
      <c r="H31" s="280">
        <f t="shared" si="3"/>
        <v>75255</v>
      </c>
      <c r="I31" s="280">
        <f t="shared" si="3"/>
        <v>85995</v>
      </c>
      <c r="J31" s="280">
        <f t="shared" si="3"/>
        <v>307</v>
      </c>
      <c r="K31" s="280">
        <f t="shared" si="3"/>
        <v>45678</v>
      </c>
      <c r="L31" s="280">
        <f aca="true" t="shared" si="4" ref="L31:AE31">SUM(L6:L23)</f>
        <v>314143</v>
      </c>
      <c r="M31" s="280">
        <f t="shared" si="4"/>
        <v>53894</v>
      </c>
      <c r="N31" s="280">
        <f t="shared" si="4"/>
        <v>665</v>
      </c>
      <c r="O31" s="280">
        <f t="shared" si="4"/>
        <v>72640</v>
      </c>
      <c r="P31" s="280">
        <f t="shared" si="4"/>
        <v>5840</v>
      </c>
      <c r="Q31" s="280">
        <f t="shared" si="4"/>
        <v>78477</v>
      </c>
      <c r="R31" s="280">
        <f t="shared" si="4"/>
        <v>78474</v>
      </c>
      <c r="S31" s="280">
        <f t="shared" si="4"/>
        <v>289990</v>
      </c>
      <c r="T31" s="280">
        <f t="shared" si="4"/>
        <v>266841</v>
      </c>
      <c r="U31" s="280">
        <f t="shared" si="4"/>
        <v>239586</v>
      </c>
      <c r="V31" s="280">
        <f t="shared" si="4"/>
        <v>1254</v>
      </c>
      <c r="W31" s="280">
        <f t="shared" si="4"/>
        <v>110881</v>
      </c>
      <c r="X31" s="280">
        <f t="shared" si="4"/>
        <v>78900</v>
      </c>
      <c r="Y31" s="280">
        <f t="shared" si="4"/>
        <v>2040</v>
      </c>
      <c r="Z31" s="280">
        <f t="shared" si="4"/>
        <v>26300</v>
      </c>
      <c r="AA31" s="280">
        <f t="shared" si="4"/>
        <v>13150</v>
      </c>
      <c r="AB31" s="280">
        <f t="shared" si="4"/>
        <v>13150</v>
      </c>
      <c r="AC31" s="605">
        <f t="shared" si="4"/>
        <v>54640</v>
      </c>
      <c r="AD31" s="280">
        <f>SUM(AD6:AD23)</f>
        <v>92460</v>
      </c>
      <c r="AE31" s="280">
        <f t="shared" si="4"/>
        <v>902</v>
      </c>
      <c r="AF31" s="280">
        <f>SUM(AF6:AF23)</f>
        <v>35298</v>
      </c>
    </row>
    <row r="32" spans="1:32" ht="14.25">
      <c r="A32" s="884" t="s">
        <v>2</v>
      </c>
      <c r="B32" s="884"/>
      <c r="C32" s="280">
        <f aca="true" t="shared" si="5" ref="C32:K32">SUM(C24:C30)</f>
        <v>38522</v>
      </c>
      <c r="D32" s="280">
        <f t="shared" si="5"/>
        <v>0</v>
      </c>
      <c r="E32" s="280">
        <f t="shared" si="5"/>
        <v>13392</v>
      </c>
      <c r="F32" s="280">
        <f t="shared" si="5"/>
        <v>4060</v>
      </c>
      <c r="G32" s="280">
        <f t="shared" si="5"/>
        <v>10608</v>
      </c>
      <c r="H32" s="280">
        <f t="shared" si="5"/>
        <v>28060</v>
      </c>
      <c r="I32" s="280">
        <f t="shared" si="5"/>
        <v>34800</v>
      </c>
      <c r="J32" s="280">
        <f t="shared" si="5"/>
        <v>244</v>
      </c>
      <c r="K32" s="280">
        <f t="shared" si="5"/>
        <v>14742</v>
      </c>
      <c r="L32" s="280">
        <f aca="true" t="shared" si="6" ref="L32:AE32">SUM(L24:L30)</f>
        <v>114461</v>
      </c>
      <c r="M32" s="280">
        <f t="shared" si="6"/>
        <v>19712</v>
      </c>
      <c r="N32" s="280">
        <f t="shared" si="6"/>
        <v>100</v>
      </c>
      <c r="O32" s="280">
        <f t="shared" si="6"/>
        <v>28600</v>
      </c>
      <c r="P32" s="280">
        <f t="shared" si="6"/>
        <v>0</v>
      </c>
      <c r="Q32" s="280">
        <f t="shared" si="6"/>
        <v>28560</v>
      </c>
      <c r="R32" s="280">
        <f t="shared" si="6"/>
        <v>28640</v>
      </c>
      <c r="S32" s="280">
        <f t="shared" si="6"/>
        <v>105612</v>
      </c>
      <c r="T32" s="280">
        <f t="shared" si="6"/>
        <v>105612</v>
      </c>
      <c r="U32" s="280">
        <f t="shared" si="6"/>
        <v>105582</v>
      </c>
      <c r="V32" s="280">
        <f t="shared" si="6"/>
        <v>156</v>
      </c>
      <c r="W32" s="280">
        <f t="shared" si="6"/>
        <v>29743</v>
      </c>
      <c r="X32" s="280">
        <f t="shared" si="6"/>
        <v>38100</v>
      </c>
      <c r="Y32" s="280">
        <f t="shared" si="6"/>
        <v>700</v>
      </c>
      <c r="Z32" s="280">
        <f>SUM(Z24:Z30)</f>
        <v>12700</v>
      </c>
      <c r="AA32" s="280">
        <f>SUM(AA24:AA30)</f>
        <v>6350</v>
      </c>
      <c r="AB32" s="280">
        <f t="shared" si="6"/>
        <v>6350</v>
      </c>
      <c r="AC32" s="605">
        <f>SUM(AC24:AC30)</f>
        <v>26100</v>
      </c>
      <c r="AD32" s="280">
        <f t="shared" si="6"/>
        <v>25958</v>
      </c>
      <c r="AE32" s="280">
        <f t="shared" si="6"/>
        <v>122</v>
      </c>
      <c r="AF32" s="280">
        <f>SUM(AF24:AF30)</f>
        <v>14997</v>
      </c>
    </row>
    <row r="33" spans="1:32" ht="15" thickBot="1">
      <c r="A33" s="847" t="s">
        <v>512</v>
      </c>
      <c r="B33" s="847"/>
      <c r="C33" s="574">
        <v>2658</v>
      </c>
      <c r="D33" s="574">
        <v>1368</v>
      </c>
      <c r="E33" s="633">
        <v>1200</v>
      </c>
      <c r="F33" s="610"/>
      <c r="G33" s="611">
        <v>800</v>
      </c>
      <c r="H33" s="626">
        <f>SUM(E33+F33+G33)</f>
        <v>2000</v>
      </c>
      <c r="I33" s="611">
        <v>2317</v>
      </c>
      <c r="J33" s="611">
        <v>62</v>
      </c>
      <c r="K33" s="611">
        <v>1643</v>
      </c>
      <c r="L33" s="574">
        <v>8218</v>
      </c>
      <c r="M33" s="574">
        <v>700</v>
      </c>
      <c r="N33" s="574"/>
      <c r="O33" s="574"/>
      <c r="P33" s="574"/>
      <c r="Q33" s="648">
        <v>4110</v>
      </c>
      <c r="R33" s="649">
        <v>2055</v>
      </c>
      <c r="S33" s="584">
        <f>SUM(M33+N33+O33+P33+Q33+R33)</f>
        <v>6865</v>
      </c>
      <c r="T33" s="279">
        <v>6865</v>
      </c>
      <c r="U33" s="279">
        <v>5916</v>
      </c>
      <c r="V33" s="279">
        <v>16</v>
      </c>
      <c r="W33" s="279">
        <v>2396</v>
      </c>
      <c r="X33" s="627">
        <v>3000</v>
      </c>
      <c r="Y33" s="618">
        <v>290</v>
      </c>
      <c r="Z33" s="618">
        <v>1000</v>
      </c>
      <c r="AA33" s="611">
        <v>500</v>
      </c>
      <c r="AB33" s="611">
        <v>500</v>
      </c>
      <c r="AC33" s="657">
        <f>SUM(Y33+Z33+AA33+AB33)</f>
        <v>2290</v>
      </c>
      <c r="AD33" s="574">
        <v>3102</v>
      </c>
      <c r="AE33" s="279">
        <v>28</v>
      </c>
      <c r="AF33" s="622">
        <v>742</v>
      </c>
    </row>
    <row r="34" spans="1:32" ht="14.25">
      <c r="A34" s="884" t="s">
        <v>0</v>
      </c>
      <c r="B34" s="884"/>
      <c r="C34" s="280">
        <f>+C31+C32+C33</f>
        <v>143257</v>
      </c>
      <c r="D34" s="280">
        <f>+D31+D32+D33</f>
        <v>1368</v>
      </c>
      <c r="E34" s="280">
        <f>+E31+E32+E33</f>
        <v>42526</v>
      </c>
      <c r="F34" s="280">
        <f aca="true" t="shared" si="7" ref="F34:K34">+F31+F32+F33</f>
        <v>20663</v>
      </c>
      <c r="G34" s="280">
        <f t="shared" si="7"/>
        <v>42126</v>
      </c>
      <c r="H34" s="280">
        <f t="shared" si="7"/>
        <v>105315</v>
      </c>
      <c r="I34" s="280">
        <f t="shared" si="7"/>
        <v>123112</v>
      </c>
      <c r="J34" s="280">
        <f t="shared" si="7"/>
        <v>613</v>
      </c>
      <c r="K34" s="280">
        <f t="shared" si="7"/>
        <v>62063</v>
      </c>
      <c r="L34" s="280">
        <f aca="true" t="shared" si="8" ref="L34:AF34">+L31+L32+L33</f>
        <v>436822</v>
      </c>
      <c r="M34" s="280">
        <f t="shared" si="8"/>
        <v>74306</v>
      </c>
      <c r="N34" s="280">
        <f t="shared" si="8"/>
        <v>765</v>
      </c>
      <c r="O34" s="280">
        <f t="shared" si="8"/>
        <v>101240</v>
      </c>
      <c r="P34" s="280">
        <f t="shared" si="8"/>
        <v>5840</v>
      </c>
      <c r="Q34" s="280">
        <f t="shared" si="8"/>
        <v>111147</v>
      </c>
      <c r="R34" s="280">
        <f t="shared" si="8"/>
        <v>109169</v>
      </c>
      <c r="S34" s="280">
        <f t="shared" si="8"/>
        <v>402467</v>
      </c>
      <c r="T34" s="280">
        <f t="shared" si="8"/>
        <v>379318</v>
      </c>
      <c r="U34" s="280">
        <f t="shared" si="8"/>
        <v>351084</v>
      </c>
      <c r="V34" s="280">
        <f t="shared" si="8"/>
        <v>1426</v>
      </c>
      <c r="W34" s="280">
        <f t="shared" si="8"/>
        <v>143020</v>
      </c>
      <c r="X34" s="280">
        <f t="shared" si="8"/>
        <v>120000</v>
      </c>
      <c r="Y34" s="280">
        <f t="shared" si="8"/>
        <v>3030</v>
      </c>
      <c r="Z34" s="652">
        <f t="shared" si="8"/>
        <v>40000</v>
      </c>
      <c r="AA34" s="652">
        <f>+AA31+AA32+AA33</f>
        <v>20000</v>
      </c>
      <c r="AB34" s="652">
        <f>+AB31+AB32+AB33</f>
        <v>20000</v>
      </c>
      <c r="AC34" s="280">
        <f t="shared" si="8"/>
        <v>83030</v>
      </c>
      <c r="AD34" s="280">
        <f t="shared" si="8"/>
        <v>121520</v>
      </c>
      <c r="AE34" s="280">
        <f t="shared" si="8"/>
        <v>1052</v>
      </c>
      <c r="AF34" s="280">
        <f t="shared" si="8"/>
        <v>51037</v>
      </c>
    </row>
    <row r="35" spans="1:30" ht="12.75">
      <c r="A35" s="19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214"/>
    </row>
    <row r="36" spans="1:32" ht="12.75">
      <c r="A36" s="19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287"/>
      <c r="AE36" s="287"/>
      <c r="AF36" s="287"/>
    </row>
    <row r="37" ht="15" customHeight="1"/>
  </sheetData>
  <sheetProtection/>
  <mergeCells count="10">
    <mergeCell ref="A34:B34"/>
    <mergeCell ref="A4:A5"/>
    <mergeCell ref="B4:B5"/>
    <mergeCell ref="C4:K4"/>
    <mergeCell ref="A1:AF2"/>
    <mergeCell ref="A31:B31"/>
    <mergeCell ref="A32:B32"/>
    <mergeCell ref="A33:B33"/>
    <mergeCell ref="L4:W4"/>
    <mergeCell ref="X4:AF4"/>
  </mergeCells>
  <printOptions horizontalCentered="1" verticalCentered="1"/>
  <pageMargins left="0.75" right="0.75" top="0.75" bottom="0.75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W37"/>
  <sheetViews>
    <sheetView workbookViewId="0" topLeftCell="A7">
      <selection activeCell="K11" sqref="K11"/>
    </sheetView>
  </sheetViews>
  <sheetFormatPr defaultColWidth="9.140625" defaultRowHeight="12.75"/>
  <cols>
    <col min="1" max="1" width="4.7109375" style="418" customWidth="1"/>
    <col min="2" max="2" width="17.00390625" style="13" customWidth="1"/>
    <col min="3" max="3" width="6.8515625" style="13" customWidth="1"/>
    <col min="4" max="4" width="7.57421875" style="13" hidden="1" customWidth="1"/>
    <col min="5" max="5" width="10.28125" style="13" hidden="1" customWidth="1"/>
    <col min="6" max="6" width="16.28125" style="13" hidden="1" customWidth="1"/>
    <col min="7" max="7" width="8.57421875" style="13" customWidth="1"/>
    <col min="8" max="8" width="8.140625" style="13" customWidth="1"/>
    <col min="9" max="9" width="7.28125" style="13" customWidth="1"/>
    <col min="10" max="10" width="7.140625" style="13" bestFit="1" customWidth="1"/>
    <col min="11" max="11" width="6.8515625" style="13" customWidth="1"/>
    <col min="12" max="12" width="8.00390625" style="13" customWidth="1"/>
    <col min="13" max="13" width="7.00390625" style="13" customWidth="1"/>
    <col min="14" max="14" width="7.8515625" style="13" customWidth="1"/>
    <col min="15" max="16" width="8.28125" style="13" customWidth="1"/>
    <col min="17" max="17" width="7.57421875" style="13" customWidth="1"/>
    <col min="18" max="16384" width="9.140625" style="13" customWidth="1"/>
  </cols>
  <sheetData>
    <row r="1" spans="1:17" ht="12.75" customHeight="1">
      <c r="A1" s="781" t="s">
        <v>793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</row>
    <row r="2" spans="1:17" ht="12" customHeight="1">
      <c r="A2" s="781"/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</row>
    <row r="3" ht="12.75" customHeight="1">
      <c r="B3" s="15" t="s">
        <v>520</v>
      </c>
    </row>
    <row r="4" spans="1:19" ht="12.75">
      <c r="A4" s="885" t="s">
        <v>27</v>
      </c>
      <c r="B4" s="872" t="s">
        <v>28</v>
      </c>
      <c r="C4" s="872" t="s">
        <v>518</v>
      </c>
      <c r="D4" s="872"/>
      <c r="E4" s="872"/>
      <c r="F4" s="872"/>
      <c r="G4" s="872"/>
      <c r="H4" s="872"/>
      <c r="I4" s="872"/>
      <c r="J4" s="872" t="s">
        <v>521</v>
      </c>
      <c r="K4" s="872"/>
      <c r="L4" s="872"/>
      <c r="M4" s="872"/>
      <c r="N4" s="872" t="s">
        <v>522</v>
      </c>
      <c r="O4" s="872"/>
      <c r="P4" s="872"/>
      <c r="Q4" s="872"/>
      <c r="S4" s="15"/>
    </row>
    <row r="5" spans="1:17" ht="12.75">
      <c r="A5" s="885"/>
      <c r="B5" s="885"/>
      <c r="C5" s="180" t="s">
        <v>69</v>
      </c>
      <c r="D5" s="638" t="s">
        <v>586</v>
      </c>
      <c r="E5" s="683" t="s">
        <v>587</v>
      </c>
      <c r="F5" s="683"/>
      <c r="G5" s="180" t="s">
        <v>510</v>
      </c>
      <c r="H5" s="180" t="s">
        <v>251</v>
      </c>
      <c r="I5" s="180" t="s">
        <v>252</v>
      </c>
      <c r="J5" s="180" t="s">
        <v>69</v>
      </c>
      <c r="K5" s="180" t="s">
        <v>510</v>
      </c>
      <c r="L5" s="180" t="s">
        <v>251</v>
      </c>
      <c r="M5" s="180" t="s">
        <v>252</v>
      </c>
      <c r="N5" s="180" t="s">
        <v>69</v>
      </c>
      <c r="O5" s="180" t="s">
        <v>510</v>
      </c>
      <c r="P5" s="180" t="s">
        <v>251</v>
      </c>
      <c r="Q5" s="180" t="s">
        <v>252</v>
      </c>
    </row>
    <row r="6" spans="1:17" ht="15" customHeight="1">
      <c r="A6" s="288">
        <v>1</v>
      </c>
      <c r="B6" s="289" t="s">
        <v>83</v>
      </c>
      <c r="C6" s="675">
        <v>7000</v>
      </c>
      <c r="D6" s="278">
        <v>1750</v>
      </c>
      <c r="E6" s="278">
        <v>1750</v>
      </c>
      <c r="F6" s="278">
        <v>1750</v>
      </c>
      <c r="G6" s="584">
        <f>SUM(D6+E6+F6)</f>
        <v>5250</v>
      </c>
      <c r="H6" s="279">
        <f>2619+2894</f>
        <v>5513</v>
      </c>
      <c r="I6" s="279">
        <v>2447</v>
      </c>
      <c r="J6" s="434">
        <v>63000</v>
      </c>
      <c r="K6" s="658"/>
      <c r="L6" s="658"/>
      <c r="M6" s="658"/>
      <c r="N6" s="659">
        <v>800</v>
      </c>
      <c r="O6" s="279">
        <v>150</v>
      </c>
      <c r="P6" s="279">
        <v>190</v>
      </c>
      <c r="Q6" s="279">
        <v>50</v>
      </c>
    </row>
    <row r="7" spans="1:20" ht="15">
      <c r="A7" s="288">
        <v>2</v>
      </c>
      <c r="B7" s="289" t="s">
        <v>84</v>
      </c>
      <c r="C7" s="660">
        <v>2430</v>
      </c>
      <c r="D7" s="278">
        <v>610</v>
      </c>
      <c r="E7" s="278">
        <v>610</v>
      </c>
      <c r="F7" s="278">
        <v>610</v>
      </c>
      <c r="G7" s="584">
        <f aca="true" t="shared" si="0" ref="G7:G30">SUM(D7+E7+F7)</f>
        <v>1830</v>
      </c>
      <c r="H7" s="279">
        <v>1051</v>
      </c>
      <c r="I7" s="279">
        <v>1660</v>
      </c>
      <c r="J7" s="660">
        <v>4300</v>
      </c>
      <c r="K7" s="279">
        <v>1440</v>
      </c>
      <c r="L7" s="279">
        <v>486</v>
      </c>
      <c r="M7" s="279">
        <v>900</v>
      </c>
      <c r="N7" s="661">
        <v>40</v>
      </c>
      <c r="O7" s="279">
        <v>30</v>
      </c>
      <c r="P7" s="279">
        <v>13</v>
      </c>
      <c r="Q7" s="279">
        <v>40</v>
      </c>
      <c r="T7" s="429"/>
    </row>
    <row r="8" spans="1:17" ht="15">
      <c r="A8" s="288">
        <v>3</v>
      </c>
      <c r="B8" s="289" t="s">
        <v>85</v>
      </c>
      <c r="C8" s="660">
        <v>1490</v>
      </c>
      <c r="D8" s="278">
        <v>395</v>
      </c>
      <c r="E8" s="278">
        <v>395</v>
      </c>
      <c r="F8" s="278">
        <v>350</v>
      </c>
      <c r="G8" s="584">
        <f t="shared" si="0"/>
        <v>1140</v>
      </c>
      <c r="H8" s="279">
        <v>813</v>
      </c>
      <c r="I8" s="279">
        <v>780</v>
      </c>
      <c r="J8" s="662">
        <v>13270</v>
      </c>
      <c r="K8" s="658">
        <v>0</v>
      </c>
      <c r="L8" s="658">
        <v>0</v>
      </c>
      <c r="M8" s="658">
        <v>0</v>
      </c>
      <c r="N8" s="661">
        <v>150</v>
      </c>
      <c r="O8" s="663">
        <v>185</v>
      </c>
      <c r="P8" s="663">
        <v>179</v>
      </c>
      <c r="Q8" s="518">
        <v>46</v>
      </c>
    </row>
    <row r="9" spans="1:23" ht="15">
      <c r="A9" s="288">
        <v>4</v>
      </c>
      <c r="B9" s="289" t="s">
        <v>87</v>
      </c>
      <c r="C9" s="660">
        <v>1500</v>
      </c>
      <c r="D9" s="278">
        <v>400</v>
      </c>
      <c r="E9" s="278">
        <v>400</v>
      </c>
      <c r="F9" s="278">
        <v>350</v>
      </c>
      <c r="G9" s="584">
        <f t="shared" si="0"/>
        <v>1150</v>
      </c>
      <c r="H9" s="433">
        <v>983</v>
      </c>
      <c r="I9" s="436">
        <v>867</v>
      </c>
      <c r="J9" s="662">
        <v>0</v>
      </c>
      <c r="K9" s="518">
        <v>0</v>
      </c>
      <c r="L9" s="518">
        <v>0</v>
      </c>
      <c r="M9" s="518">
        <v>0</v>
      </c>
      <c r="N9" s="661">
        <v>200</v>
      </c>
      <c r="O9" s="279">
        <v>160</v>
      </c>
      <c r="P9" s="279">
        <v>230</v>
      </c>
      <c r="Q9" s="279">
        <v>15</v>
      </c>
      <c r="R9" s="24"/>
      <c r="S9" s="24"/>
      <c r="T9" s="24"/>
      <c r="U9" s="24"/>
      <c r="V9" s="24"/>
      <c r="W9" s="24"/>
    </row>
    <row r="10" spans="1:17" ht="15">
      <c r="A10" s="288">
        <v>5</v>
      </c>
      <c r="B10" s="289" t="s">
        <v>86</v>
      </c>
      <c r="C10" s="660">
        <v>0</v>
      </c>
      <c r="D10" s="278"/>
      <c r="E10" s="278"/>
      <c r="F10" s="278"/>
      <c r="G10" s="279"/>
      <c r="H10" s="518"/>
      <c r="I10" s="518"/>
      <c r="J10" s="662">
        <v>0</v>
      </c>
      <c r="K10" s="518"/>
      <c r="L10" s="518"/>
      <c r="M10" s="518"/>
      <c r="N10" s="661">
        <v>450</v>
      </c>
      <c r="O10" s="279">
        <v>560</v>
      </c>
      <c r="P10" s="279">
        <v>552</v>
      </c>
      <c r="Q10" s="279">
        <v>103</v>
      </c>
    </row>
    <row r="11" spans="1:17" ht="15">
      <c r="A11" s="288">
        <v>6</v>
      </c>
      <c r="B11" s="289" t="s">
        <v>242</v>
      </c>
      <c r="C11" s="660">
        <v>3543</v>
      </c>
      <c r="D11" s="278">
        <v>800</v>
      </c>
      <c r="E11" s="278">
        <v>800</v>
      </c>
      <c r="F11" s="278">
        <v>971</v>
      </c>
      <c r="G11" s="584">
        <f t="shared" si="0"/>
        <v>2571</v>
      </c>
      <c r="H11" s="279">
        <v>904</v>
      </c>
      <c r="I11" s="279">
        <v>2640</v>
      </c>
      <c r="J11" s="660">
        <v>250</v>
      </c>
      <c r="K11" s="279"/>
      <c r="L11" s="518"/>
      <c r="M11" s="518"/>
      <c r="N11" s="661">
        <v>90</v>
      </c>
      <c r="O11" s="279">
        <v>80</v>
      </c>
      <c r="P11" s="279">
        <v>35</v>
      </c>
      <c r="Q11" s="279">
        <v>85</v>
      </c>
    </row>
    <row r="12" spans="1:17" ht="15">
      <c r="A12" s="288">
        <v>7</v>
      </c>
      <c r="B12" s="289" t="s">
        <v>89</v>
      </c>
      <c r="C12" s="660">
        <v>972</v>
      </c>
      <c r="D12" s="279">
        <v>250</v>
      </c>
      <c r="E12" s="278">
        <v>250</v>
      </c>
      <c r="F12" s="278">
        <v>236</v>
      </c>
      <c r="G12" s="584">
        <f t="shared" si="0"/>
        <v>736</v>
      </c>
      <c r="H12" s="279">
        <v>638</v>
      </c>
      <c r="I12" s="279">
        <v>427</v>
      </c>
      <c r="J12" s="660">
        <v>3000</v>
      </c>
      <c r="K12" s="518"/>
      <c r="L12" s="518"/>
      <c r="M12" s="518"/>
      <c r="N12" s="661">
        <v>70</v>
      </c>
      <c r="O12" s="279">
        <v>0</v>
      </c>
      <c r="P12" s="279">
        <v>20</v>
      </c>
      <c r="Q12" s="279">
        <v>20</v>
      </c>
    </row>
    <row r="13" spans="1:17" ht="15">
      <c r="A13" s="288">
        <v>8</v>
      </c>
      <c r="B13" s="289" t="s">
        <v>91</v>
      </c>
      <c r="C13" s="661">
        <v>770</v>
      </c>
      <c r="D13" s="278">
        <v>210</v>
      </c>
      <c r="E13" s="278">
        <v>210</v>
      </c>
      <c r="F13" s="278">
        <v>175</v>
      </c>
      <c r="G13" s="584">
        <f t="shared" si="0"/>
        <v>595</v>
      </c>
      <c r="H13" s="279">
        <v>232</v>
      </c>
      <c r="I13" s="279">
        <v>1793</v>
      </c>
      <c r="J13" s="664"/>
      <c r="K13" s="665"/>
      <c r="L13" s="658"/>
      <c r="M13" s="658"/>
      <c r="N13" s="664">
        <v>50</v>
      </c>
      <c r="O13" s="279">
        <v>40</v>
      </c>
      <c r="P13" s="279">
        <v>26</v>
      </c>
      <c r="Q13" s="279">
        <v>35</v>
      </c>
    </row>
    <row r="14" spans="1:17" ht="15">
      <c r="A14" s="288">
        <v>9</v>
      </c>
      <c r="B14" s="289" t="s">
        <v>90</v>
      </c>
      <c r="C14" s="661">
        <v>780</v>
      </c>
      <c r="D14" s="278">
        <v>190</v>
      </c>
      <c r="E14" s="278">
        <v>190</v>
      </c>
      <c r="F14" s="278">
        <v>200</v>
      </c>
      <c r="G14" s="584">
        <f t="shared" si="0"/>
        <v>580</v>
      </c>
      <c r="H14" s="279">
        <v>351</v>
      </c>
      <c r="I14" s="279">
        <v>636</v>
      </c>
      <c r="J14" s="661"/>
      <c r="K14" s="665"/>
      <c r="L14" s="665"/>
      <c r="M14" s="665"/>
      <c r="N14" s="661"/>
      <c r="O14" s="665"/>
      <c r="P14" s="665"/>
      <c r="Q14" s="665"/>
    </row>
    <row r="15" spans="1:17" ht="15">
      <c r="A15" s="288">
        <v>10</v>
      </c>
      <c r="B15" s="289" t="s">
        <v>92</v>
      </c>
      <c r="C15" s="660">
        <v>1000</v>
      </c>
      <c r="D15" s="278">
        <v>250</v>
      </c>
      <c r="E15" s="278">
        <v>250</v>
      </c>
      <c r="F15" s="278">
        <v>250</v>
      </c>
      <c r="G15" s="584">
        <f t="shared" si="0"/>
        <v>750</v>
      </c>
      <c r="H15" s="279">
        <v>470</v>
      </c>
      <c r="I15" s="279">
        <v>737</v>
      </c>
      <c r="J15" s="660">
        <v>5400</v>
      </c>
      <c r="K15" s="518"/>
      <c r="L15" s="518"/>
      <c r="M15" s="518"/>
      <c r="N15" s="661">
        <v>250</v>
      </c>
      <c r="O15" s="518">
        <v>190</v>
      </c>
      <c r="P15" s="518">
        <v>198</v>
      </c>
      <c r="Q15" s="518">
        <v>32</v>
      </c>
    </row>
    <row r="16" spans="1:17" ht="15">
      <c r="A16" s="288">
        <v>11</v>
      </c>
      <c r="B16" s="289" t="s">
        <v>93</v>
      </c>
      <c r="C16" s="660">
        <v>354</v>
      </c>
      <c r="D16" s="278">
        <v>90</v>
      </c>
      <c r="E16" s="278">
        <v>90</v>
      </c>
      <c r="F16" s="278">
        <v>85</v>
      </c>
      <c r="G16" s="584">
        <f t="shared" si="0"/>
        <v>265</v>
      </c>
      <c r="H16" s="279">
        <v>171</v>
      </c>
      <c r="I16" s="279">
        <v>84</v>
      </c>
      <c r="J16" s="660">
        <v>0</v>
      </c>
      <c r="K16" s="518"/>
      <c r="L16" s="518"/>
      <c r="M16" s="518"/>
      <c r="N16" s="661">
        <v>30</v>
      </c>
      <c r="O16" s="279"/>
      <c r="P16" s="279"/>
      <c r="Q16" s="279"/>
    </row>
    <row r="17" spans="1:17" ht="15">
      <c r="A17" s="288">
        <v>12</v>
      </c>
      <c r="B17" s="289" t="s">
        <v>94</v>
      </c>
      <c r="C17" s="660">
        <v>900</v>
      </c>
      <c r="D17" s="279">
        <v>250</v>
      </c>
      <c r="E17" s="278">
        <v>250</v>
      </c>
      <c r="F17" s="278">
        <v>200</v>
      </c>
      <c r="G17" s="584">
        <f t="shared" si="0"/>
        <v>700</v>
      </c>
      <c r="H17" s="279">
        <v>746</v>
      </c>
      <c r="I17" s="279">
        <v>511</v>
      </c>
      <c r="J17" s="660">
        <v>8400</v>
      </c>
      <c r="K17" s="518"/>
      <c r="L17" s="518"/>
      <c r="M17" s="518"/>
      <c r="N17" s="661">
        <v>150</v>
      </c>
      <c r="O17" s="279"/>
      <c r="P17" s="279">
        <v>50</v>
      </c>
      <c r="Q17" s="279">
        <v>16</v>
      </c>
    </row>
    <row r="18" spans="1:22" ht="15">
      <c r="A18" s="288">
        <v>13</v>
      </c>
      <c r="B18" s="289" t="s">
        <v>62</v>
      </c>
      <c r="C18" s="662">
        <v>350</v>
      </c>
      <c r="D18" s="278">
        <v>90</v>
      </c>
      <c r="E18" s="278">
        <v>90</v>
      </c>
      <c r="F18" s="278">
        <v>90</v>
      </c>
      <c r="G18" s="584">
        <f t="shared" si="0"/>
        <v>270</v>
      </c>
      <c r="H18" s="279">
        <v>565</v>
      </c>
      <c r="I18" s="279">
        <v>255</v>
      </c>
      <c r="J18" s="660">
        <v>2500</v>
      </c>
      <c r="K18" s="518"/>
      <c r="L18" s="518"/>
      <c r="M18" s="518"/>
      <c r="N18" s="661">
        <v>120</v>
      </c>
      <c r="O18" s="279">
        <v>40</v>
      </c>
      <c r="P18" s="279">
        <v>57</v>
      </c>
      <c r="Q18" s="279">
        <v>23</v>
      </c>
      <c r="R18" s="24"/>
      <c r="S18" s="24"/>
      <c r="T18" s="24"/>
      <c r="U18" s="24"/>
      <c r="V18" s="24"/>
    </row>
    <row r="19" spans="1:17" ht="15">
      <c r="A19" s="288">
        <v>14</v>
      </c>
      <c r="B19" s="289" t="s">
        <v>95</v>
      </c>
      <c r="C19" s="662">
        <v>750</v>
      </c>
      <c r="D19" s="278">
        <v>180</v>
      </c>
      <c r="E19" s="278">
        <v>180</v>
      </c>
      <c r="F19" s="278">
        <v>195</v>
      </c>
      <c r="G19" s="584">
        <f t="shared" si="0"/>
        <v>555</v>
      </c>
      <c r="H19" s="279">
        <v>817</v>
      </c>
      <c r="I19" s="279">
        <v>850</v>
      </c>
      <c r="J19" s="660">
        <v>9400</v>
      </c>
      <c r="K19" s="518"/>
      <c r="L19" s="518"/>
      <c r="M19" s="518"/>
      <c r="N19" s="661">
        <v>700</v>
      </c>
      <c r="O19" s="279">
        <v>240</v>
      </c>
      <c r="P19" s="279">
        <v>396</v>
      </c>
      <c r="Q19" s="279">
        <v>30</v>
      </c>
    </row>
    <row r="20" spans="1:17" ht="15">
      <c r="A20" s="288">
        <v>15</v>
      </c>
      <c r="B20" s="289" t="s">
        <v>48</v>
      </c>
      <c r="C20" s="662">
        <v>0</v>
      </c>
      <c r="D20" s="278"/>
      <c r="E20" s="278"/>
      <c r="F20" s="278"/>
      <c r="G20" s="279"/>
      <c r="H20" s="279">
        <v>158</v>
      </c>
      <c r="I20" s="279">
        <v>170</v>
      </c>
      <c r="J20" s="660">
        <v>0</v>
      </c>
      <c r="K20" s="518"/>
      <c r="L20" s="518"/>
      <c r="M20" s="518"/>
      <c r="N20" s="661">
        <v>0</v>
      </c>
      <c r="O20" s="279">
        <v>60</v>
      </c>
      <c r="P20" s="279">
        <v>115</v>
      </c>
      <c r="Q20" s="279">
        <v>10</v>
      </c>
    </row>
    <row r="21" spans="1:17" ht="15">
      <c r="A21" s="288">
        <v>16</v>
      </c>
      <c r="B21" s="289" t="s">
        <v>96</v>
      </c>
      <c r="C21" s="662">
        <v>250</v>
      </c>
      <c r="D21" s="278">
        <v>60</v>
      </c>
      <c r="E21" s="278">
        <v>60</v>
      </c>
      <c r="F21" s="278">
        <v>65</v>
      </c>
      <c r="G21" s="584">
        <f t="shared" si="0"/>
        <v>185</v>
      </c>
      <c r="H21" s="518">
        <v>230</v>
      </c>
      <c r="I21" s="518">
        <v>163</v>
      </c>
      <c r="J21" s="279">
        <v>2000</v>
      </c>
      <c r="K21" s="658"/>
      <c r="L21" s="658"/>
      <c r="M21" s="658"/>
      <c r="N21" s="661">
        <v>50</v>
      </c>
      <c r="O21" s="430">
        <v>0</v>
      </c>
      <c r="P21" s="430">
        <v>8</v>
      </c>
      <c r="Q21" s="430">
        <v>22</v>
      </c>
    </row>
    <row r="22" spans="1:17" ht="15">
      <c r="A22" s="288">
        <v>17</v>
      </c>
      <c r="B22" s="289" t="s">
        <v>97</v>
      </c>
      <c r="C22" s="660">
        <v>572</v>
      </c>
      <c r="D22" s="278">
        <v>130</v>
      </c>
      <c r="E22" s="278">
        <v>130</v>
      </c>
      <c r="F22" s="278">
        <v>155</v>
      </c>
      <c r="G22" s="584">
        <f t="shared" si="0"/>
        <v>415</v>
      </c>
      <c r="H22" s="279">
        <v>439</v>
      </c>
      <c r="I22" s="279">
        <v>625</v>
      </c>
      <c r="J22" s="666">
        <v>10850</v>
      </c>
      <c r="K22" s="518"/>
      <c r="L22" s="518"/>
      <c r="M22" s="518"/>
      <c r="N22" s="661">
        <v>800</v>
      </c>
      <c r="O22" s="667">
        <v>520</v>
      </c>
      <c r="P22" s="667">
        <v>647</v>
      </c>
      <c r="Q22" s="524">
        <v>32</v>
      </c>
    </row>
    <row r="23" spans="1:18" ht="15">
      <c r="A23" s="288">
        <v>18</v>
      </c>
      <c r="B23" s="289" t="s">
        <v>98</v>
      </c>
      <c r="C23" s="676">
        <v>1428</v>
      </c>
      <c r="D23" s="278">
        <v>370</v>
      </c>
      <c r="E23" s="278">
        <v>370</v>
      </c>
      <c r="F23" s="278">
        <v>344</v>
      </c>
      <c r="G23" s="584">
        <f t="shared" si="0"/>
        <v>1084</v>
      </c>
      <c r="H23" s="279">
        <v>328</v>
      </c>
      <c r="I23" s="279">
        <v>1475</v>
      </c>
      <c r="J23" s="439">
        <v>0</v>
      </c>
      <c r="K23" s="518"/>
      <c r="L23" s="518"/>
      <c r="M23" s="518"/>
      <c r="N23" s="661">
        <v>40</v>
      </c>
      <c r="O23" s="279">
        <v>0</v>
      </c>
      <c r="P23" s="279">
        <v>18</v>
      </c>
      <c r="Q23" s="279">
        <v>5</v>
      </c>
      <c r="R23" s="15"/>
    </row>
    <row r="24" spans="1:18" ht="15">
      <c r="A24" s="288">
        <v>19</v>
      </c>
      <c r="B24" s="424" t="s">
        <v>52</v>
      </c>
      <c r="C24" s="660">
        <v>2295</v>
      </c>
      <c r="D24" s="279">
        <v>570</v>
      </c>
      <c r="E24" s="278">
        <v>570</v>
      </c>
      <c r="F24" s="278">
        <v>580</v>
      </c>
      <c r="G24" s="584">
        <f t="shared" si="0"/>
        <v>1720</v>
      </c>
      <c r="H24" s="279">
        <v>1269</v>
      </c>
      <c r="I24" s="279">
        <v>723</v>
      </c>
      <c r="J24" s="660"/>
      <c r="K24" s="518"/>
      <c r="L24" s="518"/>
      <c r="M24" s="518"/>
      <c r="N24" s="661">
        <v>70</v>
      </c>
      <c r="O24" s="518">
        <v>50</v>
      </c>
      <c r="P24" s="518">
        <v>50</v>
      </c>
      <c r="Q24" s="518">
        <v>30</v>
      </c>
      <c r="R24" s="15"/>
    </row>
    <row r="25" spans="1:18" ht="17.25" customHeight="1">
      <c r="A25" s="288">
        <v>20</v>
      </c>
      <c r="B25" s="424" t="s">
        <v>53</v>
      </c>
      <c r="C25" s="668">
        <v>709</v>
      </c>
      <c r="D25" s="278">
        <v>217</v>
      </c>
      <c r="E25" s="278">
        <v>217</v>
      </c>
      <c r="F25" s="278">
        <v>137</v>
      </c>
      <c r="G25" s="584">
        <f t="shared" si="0"/>
        <v>571</v>
      </c>
      <c r="H25" s="518">
        <v>584</v>
      </c>
      <c r="I25" s="518">
        <v>385</v>
      </c>
      <c r="J25" s="668">
        <v>4200</v>
      </c>
      <c r="K25" s="518"/>
      <c r="L25" s="518"/>
      <c r="M25" s="518"/>
      <c r="N25" s="669">
        <v>150</v>
      </c>
      <c r="O25" s="518">
        <v>9</v>
      </c>
      <c r="P25" s="518">
        <v>53</v>
      </c>
      <c r="Q25" s="518">
        <v>12</v>
      </c>
      <c r="R25" s="15"/>
    </row>
    <row r="26" spans="1:18" ht="15" customHeight="1">
      <c r="A26" s="437">
        <v>21</v>
      </c>
      <c r="B26" s="424" t="s">
        <v>54</v>
      </c>
      <c r="C26" s="677">
        <v>2527</v>
      </c>
      <c r="D26" s="278">
        <v>595</v>
      </c>
      <c r="E26" s="278">
        <v>595</v>
      </c>
      <c r="F26" s="278">
        <v>668</v>
      </c>
      <c r="G26" s="584">
        <f t="shared" si="0"/>
        <v>1858</v>
      </c>
      <c r="H26" s="422">
        <v>477</v>
      </c>
      <c r="I26" s="422">
        <v>2481</v>
      </c>
      <c r="J26" s="668">
        <v>183000</v>
      </c>
      <c r="K26" s="518"/>
      <c r="L26" s="518"/>
      <c r="M26" s="518"/>
      <c r="N26" s="661">
        <v>100</v>
      </c>
      <c r="O26" s="518">
        <v>30</v>
      </c>
      <c r="P26" s="518">
        <v>35</v>
      </c>
      <c r="Q26" s="518">
        <v>27</v>
      </c>
      <c r="R26" s="15"/>
    </row>
    <row r="27" spans="1:18" ht="15">
      <c r="A27" s="288">
        <v>22</v>
      </c>
      <c r="B27" s="424" t="s">
        <v>55</v>
      </c>
      <c r="C27" s="678">
        <v>1728</v>
      </c>
      <c r="D27" s="643">
        <v>443</v>
      </c>
      <c r="E27" s="643">
        <v>443</v>
      </c>
      <c r="F27" s="278">
        <v>421</v>
      </c>
      <c r="G27" s="584">
        <f t="shared" si="0"/>
        <v>1307</v>
      </c>
      <c r="H27" s="279">
        <v>1032</v>
      </c>
      <c r="I27" s="279">
        <v>850</v>
      </c>
      <c r="J27" s="660">
        <v>3000</v>
      </c>
      <c r="K27" s="518">
        <v>360</v>
      </c>
      <c r="L27" s="518">
        <v>180</v>
      </c>
      <c r="M27" s="518">
        <v>180</v>
      </c>
      <c r="N27" s="670">
        <v>360</v>
      </c>
      <c r="O27" s="279">
        <v>170</v>
      </c>
      <c r="P27" s="279">
        <v>190</v>
      </c>
      <c r="Q27" s="279">
        <v>108</v>
      </c>
      <c r="R27" s="47"/>
    </row>
    <row r="28" spans="1:18" ht="15">
      <c r="A28" s="288">
        <v>23</v>
      </c>
      <c r="B28" s="424" t="s">
        <v>56</v>
      </c>
      <c r="C28" s="668">
        <f>50+720</f>
        <v>770</v>
      </c>
      <c r="D28" s="679">
        <v>190</v>
      </c>
      <c r="E28" s="643">
        <v>190</v>
      </c>
      <c r="F28" s="278">
        <v>200</v>
      </c>
      <c r="G28" s="680">
        <f t="shared" si="0"/>
        <v>580</v>
      </c>
      <c r="H28" s="279">
        <v>454</v>
      </c>
      <c r="I28" s="598">
        <v>873</v>
      </c>
      <c r="J28" s="278">
        <v>1700</v>
      </c>
      <c r="K28" s="435"/>
      <c r="L28" s="435"/>
      <c r="M28" s="435"/>
      <c r="N28" s="661">
        <v>40</v>
      </c>
      <c r="O28" s="671">
        <v>85</v>
      </c>
      <c r="P28" s="671">
        <v>76</v>
      </c>
      <c r="Q28" s="671">
        <v>28</v>
      </c>
      <c r="R28" s="15"/>
    </row>
    <row r="29" spans="1:17" ht="15">
      <c r="A29" s="288">
        <v>24</v>
      </c>
      <c r="B29" s="424" t="s">
        <v>57</v>
      </c>
      <c r="C29" s="662">
        <v>4670</v>
      </c>
      <c r="D29" s="679">
        <v>1170</v>
      </c>
      <c r="E29" s="643">
        <v>1170</v>
      </c>
      <c r="F29" s="278">
        <v>1170</v>
      </c>
      <c r="G29" s="584">
        <f t="shared" si="0"/>
        <v>3510</v>
      </c>
      <c r="H29" s="439">
        <v>2349</v>
      </c>
      <c r="I29" s="439">
        <v>3828</v>
      </c>
      <c r="J29" s="662">
        <v>24250</v>
      </c>
      <c r="K29" s="439">
        <v>4500</v>
      </c>
      <c r="L29" s="439">
        <v>3750</v>
      </c>
      <c r="M29" s="521">
        <v>750</v>
      </c>
      <c r="N29" s="661">
        <v>75</v>
      </c>
      <c r="O29" s="521"/>
      <c r="P29" s="521">
        <v>34</v>
      </c>
      <c r="Q29" s="521">
        <v>491</v>
      </c>
    </row>
    <row r="30" spans="1:17" ht="15">
      <c r="A30" s="288">
        <v>25</v>
      </c>
      <c r="B30" s="424" t="s">
        <v>58</v>
      </c>
      <c r="C30" s="676">
        <v>1959</v>
      </c>
      <c r="D30" s="439">
        <v>480</v>
      </c>
      <c r="E30" s="643">
        <v>480</v>
      </c>
      <c r="F30" s="279">
        <v>500</v>
      </c>
      <c r="G30" s="584">
        <f t="shared" si="0"/>
        <v>1460</v>
      </c>
      <c r="H30" s="279">
        <v>997</v>
      </c>
      <c r="I30" s="279">
        <v>1513</v>
      </c>
      <c r="J30" s="672">
        <v>5500</v>
      </c>
      <c r="K30" s="673"/>
      <c r="L30" s="673"/>
      <c r="M30" s="673"/>
      <c r="N30" s="674">
        <v>800</v>
      </c>
      <c r="O30" s="279">
        <v>0</v>
      </c>
      <c r="P30" s="279">
        <v>172</v>
      </c>
      <c r="Q30" s="279">
        <v>205</v>
      </c>
    </row>
    <row r="31" spans="1:17" ht="14.25">
      <c r="A31" s="884" t="s">
        <v>1</v>
      </c>
      <c r="B31" s="884"/>
      <c r="C31" s="280">
        <f aca="true" t="shared" si="1" ref="C31:I31">SUM(C6:C23)</f>
        <v>24089</v>
      </c>
      <c r="D31" s="280">
        <f t="shared" si="1"/>
        <v>6025</v>
      </c>
      <c r="E31" s="280">
        <f t="shared" si="1"/>
        <v>6025</v>
      </c>
      <c r="F31" s="280">
        <f t="shared" si="1"/>
        <v>6026</v>
      </c>
      <c r="G31" s="280">
        <f>SUM(G6:G23)</f>
        <v>18076</v>
      </c>
      <c r="H31" s="280">
        <f t="shared" si="1"/>
        <v>14409</v>
      </c>
      <c r="I31" s="280">
        <f t="shared" si="1"/>
        <v>16120</v>
      </c>
      <c r="J31" s="280">
        <f aca="true" t="shared" si="2" ref="J31:Q31">SUM(J6:J23)</f>
        <v>122370</v>
      </c>
      <c r="K31" s="280">
        <f t="shared" si="2"/>
        <v>1440</v>
      </c>
      <c r="L31" s="280">
        <f t="shared" si="2"/>
        <v>486</v>
      </c>
      <c r="M31" s="280">
        <f t="shared" si="2"/>
        <v>900</v>
      </c>
      <c r="N31" s="280">
        <f t="shared" si="2"/>
        <v>3990</v>
      </c>
      <c r="O31" s="280">
        <f t="shared" si="2"/>
        <v>2255</v>
      </c>
      <c r="P31" s="280">
        <f t="shared" si="2"/>
        <v>2734</v>
      </c>
      <c r="Q31" s="280">
        <f t="shared" si="2"/>
        <v>564</v>
      </c>
    </row>
    <row r="32" spans="1:17" ht="14.25">
      <c r="A32" s="884" t="s">
        <v>2</v>
      </c>
      <c r="B32" s="884"/>
      <c r="C32" s="280">
        <f aca="true" t="shared" si="3" ref="C32:I32">SUM(C24:C30)</f>
        <v>14658</v>
      </c>
      <c r="D32" s="280">
        <f t="shared" si="3"/>
        <v>3665</v>
      </c>
      <c r="E32" s="280">
        <f t="shared" si="3"/>
        <v>3665</v>
      </c>
      <c r="F32" s="280">
        <f t="shared" si="3"/>
        <v>3676</v>
      </c>
      <c r="G32" s="280">
        <f>SUM(G24:G30)</f>
        <v>11006</v>
      </c>
      <c r="H32" s="280">
        <f t="shared" si="3"/>
        <v>7162</v>
      </c>
      <c r="I32" s="280">
        <f t="shared" si="3"/>
        <v>10653</v>
      </c>
      <c r="J32" s="280">
        <f aca="true" t="shared" si="4" ref="J32:Q32">SUM(J24:J30)</f>
        <v>221650</v>
      </c>
      <c r="K32" s="280">
        <f t="shared" si="4"/>
        <v>4860</v>
      </c>
      <c r="L32" s="280">
        <f t="shared" si="4"/>
        <v>3930</v>
      </c>
      <c r="M32" s="280">
        <f t="shared" si="4"/>
        <v>930</v>
      </c>
      <c r="N32" s="280">
        <f t="shared" si="4"/>
        <v>1595</v>
      </c>
      <c r="O32" s="280">
        <f t="shared" si="4"/>
        <v>344</v>
      </c>
      <c r="P32" s="280">
        <f t="shared" si="4"/>
        <v>610</v>
      </c>
      <c r="Q32" s="280">
        <f t="shared" si="4"/>
        <v>901</v>
      </c>
    </row>
    <row r="33" spans="1:17" ht="14.25">
      <c r="A33" s="847" t="s">
        <v>512</v>
      </c>
      <c r="B33" s="847"/>
      <c r="C33" s="603">
        <v>408</v>
      </c>
      <c r="D33" s="603"/>
      <c r="E33" s="681">
        <v>200</v>
      </c>
      <c r="F33" s="681">
        <v>104</v>
      </c>
      <c r="G33" s="682">
        <f>SUM(D33+E33+F33)</f>
        <v>304</v>
      </c>
      <c r="H33" s="534">
        <v>285</v>
      </c>
      <c r="I33" s="534">
        <v>806</v>
      </c>
      <c r="J33" s="599">
        <v>20000</v>
      </c>
      <c r="K33" s="534"/>
      <c r="L33" s="534"/>
      <c r="M33" s="534"/>
      <c r="N33" s="599">
        <v>160</v>
      </c>
      <c r="O33" s="534">
        <v>180</v>
      </c>
      <c r="P33" s="534">
        <v>138</v>
      </c>
      <c r="Q33" s="534">
        <v>42</v>
      </c>
    </row>
    <row r="34" spans="1:17" ht="14.25">
      <c r="A34" s="884" t="s">
        <v>0</v>
      </c>
      <c r="B34" s="884"/>
      <c r="C34" s="280">
        <f aca="true" t="shared" si="5" ref="C34:I34">+C31+C32+C33</f>
        <v>39155</v>
      </c>
      <c r="D34" s="280">
        <f t="shared" si="5"/>
        <v>9690</v>
      </c>
      <c r="E34" s="280">
        <f t="shared" si="5"/>
        <v>9890</v>
      </c>
      <c r="F34" s="280">
        <f t="shared" si="5"/>
        <v>9806</v>
      </c>
      <c r="G34" s="280">
        <f t="shared" si="5"/>
        <v>29386</v>
      </c>
      <c r="H34" s="280">
        <f t="shared" si="5"/>
        <v>21856</v>
      </c>
      <c r="I34" s="280">
        <f t="shared" si="5"/>
        <v>27579</v>
      </c>
      <c r="J34" s="280">
        <f aca="true" t="shared" si="6" ref="J34:P34">+J31+J32+J33</f>
        <v>364020</v>
      </c>
      <c r="K34" s="280">
        <f t="shared" si="6"/>
        <v>6300</v>
      </c>
      <c r="L34" s="280">
        <f t="shared" si="6"/>
        <v>4416</v>
      </c>
      <c r="M34" s="280">
        <f t="shared" si="6"/>
        <v>1830</v>
      </c>
      <c r="N34" s="280">
        <f t="shared" si="6"/>
        <v>5745</v>
      </c>
      <c r="O34" s="280">
        <f t="shared" si="6"/>
        <v>2779</v>
      </c>
      <c r="P34" s="280">
        <f t="shared" si="6"/>
        <v>3482</v>
      </c>
      <c r="Q34" s="280">
        <f>+Q31+Q32+Q33</f>
        <v>1507</v>
      </c>
    </row>
    <row r="35" spans="1:17" ht="12.75">
      <c r="A35" s="197"/>
      <c r="B35" s="15"/>
      <c r="C35" s="15"/>
      <c r="D35" s="15"/>
      <c r="E35" s="15"/>
      <c r="F35" s="15"/>
      <c r="G35" s="15"/>
      <c r="H35" s="15"/>
      <c r="I35" s="15"/>
      <c r="J35" s="199"/>
      <c r="K35" s="199"/>
      <c r="L35" s="199"/>
      <c r="M35" s="199"/>
      <c r="N35" s="199"/>
      <c r="O35" s="199"/>
      <c r="P35" s="199"/>
      <c r="Q35" s="199"/>
    </row>
    <row r="36" spans="1:17" ht="12.75">
      <c r="A36" s="19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.75" customHeight="1">
      <c r="A37" s="19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</sheetData>
  <sheetProtection/>
  <mergeCells count="10">
    <mergeCell ref="A31:B31"/>
    <mergeCell ref="A32:B32"/>
    <mergeCell ref="A33:B33"/>
    <mergeCell ref="A34:B34"/>
    <mergeCell ref="A1:Q2"/>
    <mergeCell ref="A4:A5"/>
    <mergeCell ref="B4:B5"/>
    <mergeCell ref="C4:I4"/>
    <mergeCell ref="J4:M4"/>
    <mergeCell ref="N4:Q4"/>
  </mergeCells>
  <printOptions horizontalCentered="1" verticalCentered="1"/>
  <pageMargins left="0.75" right="0.75" top="0.75" bottom="0.75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32">
      <selection activeCell="M65" sqref="M65"/>
    </sheetView>
  </sheetViews>
  <sheetFormatPr defaultColWidth="9.140625" defaultRowHeight="12.75"/>
  <cols>
    <col min="1" max="1" width="22.57421875" style="0" customWidth="1"/>
    <col min="2" max="5" width="9.140625" style="0" hidden="1" customWidth="1"/>
  </cols>
  <sheetData>
    <row r="1" spans="1:15" ht="12.75">
      <c r="A1" s="762" t="s">
        <v>829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</row>
    <row r="2" spans="1:14" ht="13.5" thickBot="1">
      <c r="A2" s="5" t="s">
        <v>197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13.5" thickBot="1">
      <c r="A3" s="765" t="s">
        <v>0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7"/>
    </row>
    <row r="4" spans="1:15" ht="12.75">
      <c r="A4" s="593" t="s">
        <v>16</v>
      </c>
      <c r="B4" s="594">
        <v>2001</v>
      </c>
      <c r="C4" s="594">
        <v>2002</v>
      </c>
      <c r="D4" s="594">
        <v>2003</v>
      </c>
      <c r="E4" s="594">
        <v>2004</v>
      </c>
      <c r="F4" s="594">
        <v>2005</v>
      </c>
      <c r="G4" s="594">
        <v>2006</v>
      </c>
      <c r="H4" s="594">
        <v>2007</v>
      </c>
      <c r="I4" s="594">
        <v>2008</v>
      </c>
      <c r="J4" s="594">
        <v>2009</v>
      </c>
      <c r="K4" s="594">
        <v>2010</v>
      </c>
      <c r="L4" s="594">
        <v>2011</v>
      </c>
      <c r="M4" s="594">
        <v>2012</v>
      </c>
      <c r="N4" s="594">
        <v>2013</v>
      </c>
      <c r="O4" s="595">
        <v>2014</v>
      </c>
    </row>
    <row r="5" spans="1:17" ht="12.75">
      <c r="A5" s="75" t="s">
        <v>6</v>
      </c>
      <c r="B5" s="8">
        <v>97</v>
      </c>
      <c r="C5" s="8">
        <v>97</v>
      </c>
      <c r="D5" s="8">
        <v>97</v>
      </c>
      <c r="E5" s="8">
        <v>98</v>
      </c>
      <c r="F5" s="590">
        <v>97.7</v>
      </c>
      <c r="G5" s="8">
        <v>97</v>
      </c>
      <c r="H5" s="8">
        <v>98</v>
      </c>
      <c r="I5" s="145">
        <v>97.5</v>
      </c>
      <c r="J5" s="145">
        <v>97.4</v>
      </c>
      <c r="K5" s="145">
        <v>97.2</v>
      </c>
      <c r="L5" s="145">
        <v>97.5</v>
      </c>
      <c r="M5" s="145">
        <v>95.9</v>
      </c>
      <c r="N5" s="145">
        <v>96.9</v>
      </c>
      <c r="O5" s="122">
        <v>95</v>
      </c>
      <c r="Q5" s="24"/>
    </row>
    <row r="6" spans="1:15" ht="12.75">
      <c r="A6" s="334" t="s">
        <v>17</v>
      </c>
      <c r="B6" s="8"/>
      <c r="C6" s="8"/>
      <c r="D6" s="8"/>
      <c r="E6" s="8"/>
      <c r="F6" s="145">
        <v>97.6</v>
      </c>
      <c r="G6" s="145">
        <v>96.2</v>
      </c>
      <c r="H6" s="145">
        <v>96.8</v>
      </c>
      <c r="I6" s="145">
        <v>96.2</v>
      </c>
      <c r="J6" s="145">
        <v>96.1</v>
      </c>
      <c r="K6" s="145">
        <v>95.7</v>
      </c>
      <c r="L6" s="145">
        <v>95.9</v>
      </c>
      <c r="M6" s="145">
        <v>93.1</v>
      </c>
      <c r="N6" s="145">
        <v>93.1</v>
      </c>
      <c r="O6" s="122">
        <v>90.3</v>
      </c>
    </row>
    <row r="7" spans="1:15" ht="12.75">
      <c r="A7" s="334" t="s">
        <v>8</v>
      </c>
      <c r="B7" s="8"/>
      <c r="C7" s="8"/>
      <c r="D7" s="8"/>
      <c r="E7" s="8"/>
      <c r="F7" s="145">
        <v>98.6</v>
      </c>
      <c r="G7" s="145">
        <v>98.4</v>
      </c>
      <c r="H7" s="145">
        <v>98</v>
      </c>
      <c r="I7" s="145">
        <v>97.8</v>
      </c>
      <c r="J7" s="145">
        <v>97.7</v>
      </c>
      <c r="K7" s="145">
        <v>98.1</v>
      </c>
      <c r="L7" s="145">
        <v>98.4</v>
      </c>
      <c r="M7" s="145">
        <v>96.9</v>
      </c>
      <c r="N7" s="145">
        <v>96.1</v>
      </c>
      <c r="O7" s="122">
        <v>95.2</v>
      </c>
    </row>
    <row r="8" spans="1:15" ht="12.75">
      <c r="A8" s="334" t="s">
        <v>9</v>
      </c>
      <c r="B8" s="8"/>
      <c r="C8" s="8"/>
      <c r="D8" s="8"/>
      <c r="E8" s="8"/>
      <c r="F8" s="145">
        <v>97.6</v>
      </c>
      <c r="G8" s="145">
        <v>98.1</v>
      </c>
      <c r="H8" s="145">
        <v>96.8</v>
      </c>
      <c r="I8" s="145">
        <v>98.3</v>
      </c>
      <c r="J8" s="145">
        <v>97.1</v>
      </c>
      <c r="K8" s="145">
        <v>94.3</v>
      </c>
      <c r="L8" s="145">
        <v>96.7</v>
      </c>
      <c r="M8" s="145">
        <v>86.7</v>
      </c>
      <c r="N8" s="145">
        <v>95.4</v>
      </c>
      <c r="O8" s="122">
        <v>92.4</v>
      </c>
    </row>
    <row r="9" spans="1:15" ht="12.75">
      <c r="A9" s="75" t="s">
        <v>10</v>
      </c>
      <c r="B9" s="8">
        <v>97</v>
      </c>
      <c r="C9" s="8">
        <v>97</v>
      </c>
      <c r="D9" s="8">
        <v>98</v>
      </c>
      <c r="E9" s="8">
        <v>98</v>
      </c>
      <c r="F9" s="590">
        <v>97.8</v>
      </c>
      <c r="G9" s="8">
        <v>97</v>
      </c>
      <c r="H9" s="8">
        <v>98</v>
      </c>
      <c r="I9" s="145">
        <v>97.5</v>
      </c>
      <c r="J9" s="145">
        <v>97.4</v>
      </c>
      <c r="K9" s="145">
        <v>97.1</v>
      </c>
      <c r="L9" s="145">
        <v>97.6</v>
      </c>
      <c r="M9" s="145">
        <v>93.7</v>
      </c>
      <c r="N9" s="145">
        <v>97.4</v>
      </c>
      <c r="O9" s="122">
        <v>95.1</v>
      </c>
    </row>
    <row r="10" spans="1:17" ht="12.75">
      <c r="A10" s="334" t="s">
        <v>11</v>
      </c>
      <c r="B10" s="8"/>
      <c r="C10" s="8"/>
      <c r="D10" s="8"/>
      <c r="E10" s="8"/>
      <c r="F10" s="145">
        <v>97.7</v>
      </c>
      <c r="G10" s="145">
        <v>96.4</v>
      </c>
      <c r="H10" s="145">
        <v>96.9</v>
      </c>
      <c r="I10" s="145">
        <v>96.2</v>
      </c>
      <c r="J10" s="145">
        <v>96.3</v>
      </c>
      <c r="K10" s="145">
        <v>95.9</v>
      </c>
      <c r="L10" s="145">
        <v>95.9</v>
      </c>
      <c r="M10" s="145">
        <v>92.2</v>
      </c>
      <c r="N10" s="145">
        <v>92.9</v>
      </c>
      <c r="O10" s="122">
        <v>90.6</v>
      </c>
      <c r="Q10" s="24"/>
    </row>
    <row r="11" spans="1:15" ht="12.75">
      <c r="A11" s="334" t="s">
        <v>12</v>
      </c>
      <c r="B11" s="8"/>
      <c r="C11" s="8"/>
      <c r="D11" s="8"/>
      <c r="E11" s="8"/>
      <c r="F11" s="145">
        <v>98.5</v>
      </c>
      <c r="G11" s="145">
        <v>98.2</v>
      </c>
      <c r="H11" s="145">
        <v>98.4</v>
      </c>
      <c r="I11" s="145">
        <v>97.8</v>
      </c>
      <c r="J11" s="145">
        <v>98</v>
      </c>
      <c r="K11" s="145">
        <v>98</v>
      </c>
      <c r="L11" s="145">
        <v>98.1</v>
      </c>
      <c r="M11" s="145">
        <v>96.3</v>
      </c>
      <c r="N11" s="145">
        <v>96</v>
      </c>
      <c r="O11" s="122">
        <v>95.3</v>
      </c>
    </row>
    <row r="12" spans="1:15" ht="12.75">
      <c r="A12" s="334" t="s">
        <v>13</v>
      </c>
      <c r="B12" s="8"/>
      <c r="C12" s="8"/>
      <c r="D12" s="8"/>
      <c r="E12" s="8"/>
      <c r="F12" s="145">
        <v>98.7</v>
      </c>
      <c r="G12" s="145">
        <v>97.9</v>
      </c>
      <c r="H12" s="145">
        <v>96.4</v>
      </c>
      <c r="I12" s="145">
        <v>98.2</v>
      </c>
      <c r="J12" s="145">
        <v>97.1</v>
      </c>
      <c r="K12" s="145">
        <v>94.7</v>
      </c>
      <c r="L12" s="145">
        <v>96.6</v>
      </c>
      <c r="M12" s="145">
        <v>83.4</v>
      </c>
      <c r="N12" s="145">
        <v>95.4</v>
      </c>
      <c r="O12" s="122">
        <v>91.2</v>
      </c>
    </row>
    <row r="13" spans="1:15" ht="12.75">
      <c r="A13" s="75" t="s">
        <v>14</v>
      </c>
      <c r="B13" s="8">
        <v>95</v>
      </c>
      <c r="C13" s="8">
        <v>93</v>
      </c>
      <c r="D13" s="8">
        <v>95</v>
      </c>
      <c r="E13" s="8">
        <v>97</v>
      </c>
      <c r="F13" s="590">
        <v>95.6</v>
      </c>
      <c r="G13" s="8">
        <v>96</v>
      </c>
      <c r="H13" s="8">
        <v>97</v>
      </c>
      <c r="I13" s="145">
        <v>96.4</v>
      </c>
      <c r="J13" s="145">
        <v>95.9</v>
      </c>
      <c r="K13" s="145">
        <v>95.7</v>
      </c>
      <c r="L13" s="145">
        <v>96.5</v>
      </c>
      <c r="M13" s="145">
        <v>90.4</v>
      </c>
      <c r="N13" s="145">
        <v>92.6</v>
      </c>
      <c r="O13" s="122">
        <v>85.8</v>
      </c>
    </row>
    <row r="14" spans="1:16" ht="12.75">
      <c r="A14" s="334" t="s">
        <v>224</v>
      </c>
      <c r="B14" s="8"/>
      <c r="C14" s="8"/>
      <c r="D14" s="8"/>
      <c r="E14" s="8"/>
      <c r="F14" s="145"/>
      <c r="G14" s="145">
        <v>94.3</v>
      </c>
      <c r="H14" s="145">
        <v>97.6</v>
      </c>
      <c r="I14" s="145">
        <v>97.1</v>
      </c>
      <c r="J14" s="145">
        <v>95.3</v>
      </c>
      <c r="K14" s="145">
        <v>98.1</v>
      </c>
      <c r="L14" s="145">
        <v>98</v>
      </c>
      <c r="M14" s="145">
        <v>94.2</v>
      </c>
      <c r="N14" s="145">
        <v>84.1</v>
      </c>
      <c r="O14" s="122">
        <v>89.2</v>
      </c>
      <c r="P14" s="24"/>
    </row>
    <row r="15" spans="1:15" ht="12.75">
      <c r="A15" s="334" t="s">
        <v>828</v>
      </c>
      <c r="B15" s="8"/>
      <c r="C15" s="8"/>
      <c r="D15" s="8"/>
      <c r="E15" s="8"/>
      <c r="F15" s="145">
        <v>98.1</v>
      </c>
      <c r="G15" s="145">
        <v>95</v>
      </c>
      <c r="H15" s="145">
        <v>86.7</v>
      </c>
      <c r="I15" s="145">
        <v>94.9</v>
      </c>
      <c r="J15" s="145">
        <v>88.8</v>
      </c>
      <c r="K15" s="145">
        <v>96.7</v>
      </c>
      <c r="L15" s="145">
        <v>91.8</v>
      </c>
      <c r="M15" s="145"/>
      <c r="N15" s="145"/>
      <c r="O15" s="122"/>
    </row>
    <row r="16" spans="1:15" ht="12.75">
      <c r="A16" s="75" t="s">
        <v>230</v>
      </c>
      <c r="B16" s="8"/>
      <c r="C16" s="8"/>
      <c r="D16" s="8"/>
      <c r="E16" s="8"/>
      <c r="F16" s="8">
        <v>65</v>
      </c>
      <c r="G16" s="8">
        <v>92</v>
      </c>
      <c r="H16" s="8">
        <v>94</v>
      </c>
      <c r="I16" s="145">
        <v>93.7</v>
      </c>
      <c r="J16" s="145">
        <v>95.2</v>
      </c>
      <c r="K16" s="145">
        <v>94.9</v>
      </c>
      <c r="L16" s="145">
        <v>96.4</v>
      </c>
      <c r="M16" s="145">
        <v>93.1</v>
      </c>
      <c r="N16" s="145">
        <v>93.4</v>
      </c>
      <c r="O16" s="122">
        <v>93.9</v>
      </c>
    </row>
    <row r="17" spans="1:15" ht="12.75">
      <c r="A17" s="75" t="s">
        <v>231</v>
      </c>
      <c r="B17" s="8"/>
      <c r="C17" s="8"/>
      <c r="D17" s="8"/>
      <c r="E17" s="8"/>
      <c r="F17" s="8"/>
      <c r="G17" s="8">
        <v>57</v>
      </c>
      <c r="H17" s="8">
        <v>80</v>
      </c>
      <c r="I17" s="145">
        <v>78</v>
      </c>
      <c r="J17" s="145">
        <v>61.8</v>
      </c>
      <c r="K17" s="145">
        <v>75.9</v>
      </c>
      <c r="L17" s="145">
        <v>87.1</v>
      </c>
      <c r="M17" s="145">
        <v>82.7</v>
      </c>
      <c r="N17" s="145">
        <v>74.3</v>
      </c>
      <c r="O17" s="122">
        <v>78.1</v>
      </c>
    </row>
    <row r="18" spans="1:15" ht="13.5" thickBot="1">
      <c r="A18" s="142" t="s">
        <v>15</v>
      </c>
      <c r="B18" s="77"/>
      <c r="C18" s="77"/>
      <c r="D18" s="77"/>
      <c r="E18" s="77"/>
      <c r="F18" s="77"/>
      <c r="G18" s="77">
        <v>74</v>
      </c>
      <c r="H18" s="77">
        <v>91</v>
      </c>
      <c r="I18" s="146">
        <v>97.2</v>
      </c>
      <c r="J18" s="146">
        <v>96.3</v>
      </c>
      <c r="K18" s="146">
        <v>96.8</v>
      </c>
      <c r="L18" s="146">
        <v>96.5</v>
      </c>
      <c r="M18" s="146">
        <v>91.3</v>
      </c>
      <c r="N18" s="146">
        <v>94.7</v>
      </c>
      <c r="O18" s="147">
        <v>95.2</v>
      </c>
    </row>
    <row r="20" ht="13.5" thickBot="1"/>
    <row r="21" spans="1:15" ht="13.5" thickBot="1">
      <c r="A21" s="768" t="s">
        <v>19</v>
      </c>
      <c r="B21" s="769"/>
      <c r="C21" s="769"/>
      <c r="D21" s="769"/>
      <c r="E21" s="769"/>
      <c r="F21" s="769"/>
      <c r="G21" s="769"/>
      <c r="H21" s="769"/>
      <c r="I21" s="769"/>
      <c r="J21" s="769"/>
      <c r="K21" s="769"/>
      <c r="L21" s="769"/>
      <c r="M21" s="769"/>
      <c r="N21" s="769"/>
      <c r="O21" s="770"/>
    </row>
    <row r="22" spans="1:15" ht="12.75">
      <c r="A22" s="593" t="s">
        <v>16</v>
      </c>
      <c r="B22" s="594">
        <v>2001</v>
      </c>
      <c r="C22" s="594">
        <v>2002</v>
      </c>
      <c r="D22" s="594">
        <v>2003</v>
      </c>
      <c r="E22" s="594">
        <v>2004</v>
      </c>
      <c r="F22" s="594">
        <v>2005</v>
      </c>
      <c r="G22" s="594">
        <v>2006</v>
      </c>
      <c r="H22" s="594">
        <v>2007</v>
      </c>
      <c r="I22" s="594">
        <v>2008</v>
      </c>
      <c r="J22" s="594">
        <v>2009</v>
      </c>
      <c r="K22" s="594">
        <v>2010</v>
      </c>
      <c r="L22" s="594">
        <v>2011</v>
      </c>
      <c r="M22" s="594">
        <v>2012</v>
      </c>
      <c r="N22" s="594">
        <v>2013</v>
      </c>
      <c r="O22" s="595">
        <v>2014</v>
      </c>
    </row>
    <row r="23" spans="1:15" ht="12.75">
      <c r="A23" s="587" t="s">
        <v>6</v>
      </c>
      <c r="B23" s="63">
        <v>97</v>
      </c>
      <c r="C23" s="63">
        <v>98</v>
      </c>
      <c r="D23" s="63">
        <v>97</v>
      </c>
      <c r="E23" s="63">
        <v>98</v>
      </c>
      <c r="F23" s="592">
        <v>97.8</v>
      </c>
      <c r="G23" s="63">
        <v>97</v>
      </c>
      <c r="H23" s="63">
        <v>98</v>
      </c>
      <c r="I23" s="588">
        <v>97.5</v>
      </c>
      <c r="J23" s="588">
        <v>97.5</v>
      </c>
      <c r="K23" s="588">
        <v>97</v>
      </c>
      <c r="L23" s="588">
        <v>97.4</v>
      </c>
      <c r="M23" s="588">
        <v>96</v>
      </c>
      <c r="N23" s="588">
        <v>96.9</v>
      </c>
      <c r="O23" s="589">
        <v>94.5</v>
      </c>
    </row>
    <row r="24" spans="1:16" ht="12.75">
      <c r="A24" s="334" t="s">
        <v>17</v>
      </c>
      <c r="B24" s="63"/>
      <c r="C24" s="63"/>
      <c r="D24" s="63"/>
      <c r="E24" s="63"/>
      <c r="F24" s="145">
        <v>94.4</v>
      </c>
      <c r="G24" s="145">
        <v>96</v>
      </c>
      <c r="H24" s="145">
        <v>96.7</v>
      </c>
      <c r="I24" s="145">
        <v>95.8</v>
      </c>
      <c r="J24" s="145">
        <v>95.8</v>
      </c>
      <c r="K24" s="145">
        <v>95.3</v>
      </c>
      <c r="L24" s="145">
        <v>95.1</v>
      </c>
      <c r="M24" s="145">
        <v>92.3</v>
      </c>
      <c r="N24" s="145">
        <v>92</v>
      </c>
      <c r="O24" s="122">
        <v>88.3</v>
      </c>
      <c r="P24" s="15"/>
    </row>
    <row r="25" spans="1:15" ht="12.75">
      <c r="A25" s="334" t="s">
        <v>8</v>
      </c>
      <c r="B25" s="63"/>
      <c r="C25" s="63"/>
      <c r="D25" s="63"/>
      <c r="E25" s="63"/>
      <c r="F25" s="145">
        <v>98.4</v>
      </c>
      <c r="G25" s="145">
        <v>98.2</v>
      </c>
      <c r="H25" s="145">
        <v>97.8</v>
      </c>
      <c r="I25" s="145">
        <v>97.4</v>
      </c>
      <c r="J25" s="145">
        <v>97.8</v>
      </c>
      <c r="K25" s="145">
        <v>98.1</v>
      </c>
      <c r="L25" s="145">
        <v>98.3</v>
      </c>
      <c r="M25" s="145">
        <v>96.6</v>
      </c>
      <c r="N25" s="145">
        <v>95.5</v>
      </c>
      <c r="O25" s="122">
        <v>94.5</v>
      </c>
    </row>
    <row r="26" spans="1:15" ht="12.75">
      <c r="A26" s="334" t="s">
        <v>9</v>
      </c>
      <c r="B26" s="63"/>
      <c r="C26" s="63"/>
      <c r="D26" s="63"/>
      <c r="E26" s="63"/>
      <c r="F26" s="145">
        <v>98.4</v>
      </c>
      <c r="G26" s="145">
        <v>98.1</v>
      </c>
      <c r="H26" s="145">
        <v>96.4</v>
      </c>
      <c r="I26" s="145">
        <v>98.2</v>
      </c>
      <c r="J26" s="145">
        <v>97.3</v>
      </c>
      <c r="K26" s="145">
        <v>92.9</v>
      </c>
      <c r="L26" s="145">
        <v>96.4</v>
      </c>
      <c r="M26" s="145">
        <v>84.6</v>
      </c>
      <c r="N26" s="145">
        <v>94.7</v>
      </c>
      <c r="O26" s="122">
        <v>90.5</v>
      </c>
    </row>
    <row r="27" spans="1:15" ht="12.75">
      <c r="A27" s="75" t="s">
        <v>10</v>
      </c>
      <c r="B27" s="8">
        <v>97</v>
      </c>
      <c r="C27" s="8">
        <v>97</v>
      </c>
      <c r="D27" s="8">
        <v>97</v>
      </c>
      <c r="E27" s="8">
        <v>98</v>
      </c>
      <c r="F27" s="590">
        <v>97.7</v>
      </c>
      <c r="G27" s="8">
        <v>97</v>
      </c>
      <c r="H27" s="8">
        <v>98</v>
      </c>
      <c r="I27" s="145">
        <v>97.5</v>
      </c>
      <c r="J27" s="145">
        <v>97.6</v>
      </c>
      <c r="K27" s="145">
        <v>96.9</v>
      </c>
      <c r="L27" s="145">
        <v>97.4</v>
      </c>
      <c r="M27" s="145">
        <v>93.6</v>
      </c>
      <c r="N27" s="145">
        <v>97.5</v>
      </c>
      <c r="O27" s="122">
        <v>94.6</v>
      </c>
    </row>
    <row r="28" spans="1:15" ht="12.75">
      <c r="A28" s="334" t="s">
        <v>11</v>
      </c>
      <c r="B28" s="8"/>
      <c r="C28" s="8"/>
      <c r="D28" s="8"/>
      <c r="E28" s="8"/>
      <c r="F28" s="145">
        <v>97.5</v>
      </c>
      <c r="G28" s="145">
        <v>96.3</v>
      </c>
      <c r="H28" s="145">
        <v>96.9</v>
      </c>
      <c r="I28" s="145">
        <v>95.7</v>
      </c>
      <c r="J28" s="145">
        <v>96.1</v>
      </c>
      <c r="K28" s="145">
        <v>95.5</v>
      </c>
      <c r="L28" s="145">
        <v>95.1</v>
      </c>
      <c r="M28" s="145">
        <v>91.5</v>
      </c>
      <c r="N28" s="145">
        <v>91.9</v>
      </c>
      <c r="O28" s="122">
        <v>88.7</v>
      </c>
    </row>
    <row r="29" spans="1:15" ht="12.75">
      <c r="A29" s="334" t="s">
        <v>12</v>
      </c>
      <c r="B29" s="8"/>
      <c r="C29" s="8"/>
      <c r="D29" s="8"/>
      <c r="E29" s="8"/>
      <c r="F29" s="145">
        <v>98.3</v>
      </c>
      <c r="G29" s="145">
        <v>98.1</v>
      </c>
      <c r="H29" s="145">
        <v>98.4</v>
      </c>
      <c r="I29" s="145">
        <v>97.4</v>
      </c>
      <c r="J29" s="145">
        <v>98.1</v>
      </c>
      <c r="K29" s="145">
        <v>98</v>
      </c>
      <c r="L29" s="145">
        <v>97.9</v>
      </c>
      <c r="M29" s="145">
        <v>95.7</v>
      </c>
      <c r="N29" s="145">
        <v>95.4</v>
      </c>
      <c r="O29" s="122">
        <v>94.7</v>
      </c>
    </row>
    <row r="30" spans="1:15" ht="12.75">
      <c r="A30" s="334" t="s">
        <v>13</v>
      </c>
      <c r="B30" s="8"/>
      <c r="C30" s="8"/>
      <c r="D30" s="8"/>
      <c r="E30" s="8"/>
      <c r="F30" s="145">
        <v>98.5</v>
      </c>
      <c r="G30" s="145">
        <v>97.9</v>
      </c>
      <c r="H30" s="145">
        <v>95.9</v>
      </c>
      <c r="I30" s="145">
        <v>98.1</v>
      </c>
      <c r="J30" s="145">
        <v>97.2</v>
      </c>
      <c r="K30" s="145">
        <v>93.4</v>
      </c>
      <c r="L30" s="145">
        <v>96.3</v>
      </c>
      <c r="M30" s="145">
        <v>83.5</v>
      </c>
      <c r="N30" s="145">
        <v>94.6</v>
      </c>
      <c r="O30" s="122">
        <v>88.9</v>
      </c>
    </row>
    <row r="31" spans="1:15" ht="12.75">
      <c r="A31" s="75" t="s">
        <v>14</v>
      </c>
      <c r="B31" s="8">
        <v>95</v>
      </c>
      <c r="C31" s="8">
        <v>93</v>
      </c>
      <c r="D31" s="8">
        <v>95</v>
      </c>
      <c r="E31" s="8">
        <v>96</v>
      </c>
      <c r="F31" s="590">
        <v>94.7</v>
      </c>
      <c r="G31" s="8">
        <v>96</v>
      </c>
      <c r="H31" s="8">
        <v>97</v>
      </c>
      <c r="I31" s="145">
        <v>95.7</v>
      </c>
      <c r="J31" s="145">
        <v>95.3</v>
      </c>
      <c r="K31" s="145">
        <v>95.1</v>
      </c>
      <c r="L31" s="145">
        <v>95.9</v>
      </c>
      <c r="M31" s="145">
        <v>90.3</v>
      </c>
      <c r="N31" s="145">
        <v>91.1</v>
      </c>
      <c r="O31" s="122">
        <v>85.7</v>
      </c>
    </row>
    <row r="32" spans="1:15" ht="12.75">
      <c r="A32" s="334" t="s">
        <v>224</v>
      </c>
      <c r="B32" s="8"/>
      <c r="C32" s="8"/>
      <c r="D32" s="8"/>
      <c r="E32" s="8"/>
      <c r="F32" s="145"/>
      <c r="G32" s="145">
        <v>93</v>
      </c>
      <c r="H32" s="145">
        <v>98</v>
      </c>
      <c r="I32" s="145">
        <v>96.4</v>
      </c>
      <c r="J32" s="145">
        <v>94.5</v>
      </c>
      <c r="K32" s="145">
        <v>98.1</v>
      </c>
      <c r="L32" s="145">
        <v>97.9</v>
      </c>
      <c r="M32" s="145">
        <v>94.3</v>
      </c>
      <c r="N32" s="145">
        <v>83.8</v>
      </c>
      <c r="O32" s="122">
        <v>89.2</v>
      </c>
    </row>
    <row r="33" spans="1:15" ht="12.75">
      <c r="A33" s="334" t="s">
        <v>828</v>
      </c>
      <c r="B33" s="8"/>
      <c r="C33" s="8"/>
      <c r="D33" s="8"/>
      <c r="E33" s="8"/>
      <c r="F33" s="145">
        <v>97.8</v>
      </c>
      <c r="G33" s="145">
        <v>94.2</v>
      </c>
      <c r="H33" s="145">
        <v>87</v>
      </c>
      <c r="I33" s="145">
        <v>93.5</v>
      </c>
      <c r="J33" s="145">
        <v>86.1</v>
      </c>
      <c r="K33" s="145">
        <v>96.8</v>
      </c>
      <c r="L33" s="145">
        <v>91.5</v>
      </c>
      <c r="M33" s="145"/>
      <c r="N33" s="145"/>
      <c r="O33" s="122"/>
    </row>
    <row r="34" spans="1:15" ht="12.75">
      <c r="A34" s="75" t="s">
        <v>230</v>
      </c>
      <c r="B34" s="8"/>
      <c r="C34" s="8"/>
      <c r="D34" s="8"/>
      <c r="E34" s="8"/>
      <c r="F34" s="8">
        <v>57</v>
      </c>
      <c r="G34" s="8">
        <v>91</v>
      </c>
      <c r="H34" s="8">
        <v>93</v>
      </c>
      <c r="I34" s="145">
        <v>92.3</v>
      </c>
      <c r="J34" s="145">
        <v>94.7</v>
      </c>
      <c r="K34" s="145">
        <v>94.2</v>
      </c>
      <c r="L34" s="145">
        <v>96.1</v>
      </c>
      <c r="M34" s="145">
        <v>92.4</v>
      </c>
      <c r="N34" s="145">
        <v>92.9</v>
      </c>
      <c r="O34" s="122">
        <v>93.1</v>
      </c>
    </row>
    <row r="35" spans="1:15" ht="12.75">
      <c r="A35" s="75" t="s">
        <v>232</v>
      </c>
      <c r="B35" s="8"/>
      <c r="C35" s="8"/>
      <c r="D35" s="8"/>
      <c r="E35" s="8"/>
      <c r="F35" s="8"/>
      <c r="G35" s="8">
        <v>58</v>
      </c>
      <c r="H35" s="8">
        <v>75</v>
      </c>
      <c r="I35" s="145">
        <v>71.9</v>
      </c>
      <c r="J35" s="145">
        <v>54.1</v>
      </c>
      <c r="K35" s="145">
        <v>70.2</v>
      </c>
      <c r="L35" s="145">
        <v>84.2</v>
      </c>
      <c r="M35" s="145">
        <v>81.1</v>
      </c>
      <c r="N35" s="145">
        <v>72.6</v>
      </c>
      <c r="O35" s="122">
        <v>73.6</v>
      </c>
    </row>
    <row r="36" spans="1:15" ht="13.5" thickBot="1">
      <c r="A36" s="142" t="s">
        <v>15</v>
      </c>
      <c r="B36" s="77"/>
      <c r="C36" s="77"/>
      <c r="D36" s="77"/>
      <c r="E36" s="77"/>
      <c r="F36" s="77"/>
      <c r="G36" s="77">
        <v>79</v>
      </c>
      <c r="H36" s="77">
        <v>92</v>
      </c>
      <c r="I36" s="146">
        <v>96.9</v>
      </c>
      <c r="J36" s="146">
        <v>96.5</v>
      </c>
      <c r="K36" s="146">
        <v>96.7</v>
      </c>
      <c r="L36" s="146">
        <v>96</v>
      </c>
      <c r="M36" s="146">
        <v>90.1</v>
      </c>
      <c r="N36" s="146">
        <v>94.9</v>
      </c>
      <c r="O36" s="147">
        <v>94.8</v>
      </c>
    </row>
    <row r="37" spans="1:15" ht="12.75">
      <c r="A37" s="24"/>
      <c r="B37" s="24"/>
      <c r="C37" s="24"/>
      <c r="D37" s="24"/>
      <c r="E37" s="24"/>
      <c r="F37" s="24"/>
      <c r="G37" s="24"/>
      <c r="H37" s="24"/>
      <c r="I37" s="591"/>
      <c r="J37" s="591"/>
      <c r="K37" s="591"/>
      <c r="L37" s="591"/>
      <c r="M37" s="591"/>
      <c r="N37" s="591"/>
      <c r="O37" s="591"/>
    </row>
    <row r="38" spans="1:15" ht="13.5" thickBot="1">
      <c r="A38" s="24"/>
      <c r="B38" s="24"/>
      <c r="C38" s="24"/>
      <c r="D38" s="24"/>
      <c r="E38" s="24"/>
      <c r="F38" s="24"/>
      <c r="G38" s="24"/>
      <c r="H38" s="24"/>
      <c r="I38" s="591"/>
      <c r="J38" s="591"/>
      <c r="K38" s="591"/>
      <c r="L38" s="591"/>
      <c r="M38" s="591"/>
      <c r="N38" s="591"/>
      <c r="O38" s="591"/>
    </row>
    <row r="39" spans="1:15" ht="13.5" thickBot="1">
      <c r="A39" s="757" t="s">
        <v>20</v>
      </c>
      <c r="B39" s="760"/>
      <c r="C39" s="760"/>
      <c r="D39" s="760"/>
      <c r="E39" s="760"/>
      <c r="F39" s="760"/>
      <c r="G39" s="760"/>
      <c r="H39" s="760"/>
      <c r="I39" s="760"/>
      <c r="J39" s="760"/>
      <c r="K39" s="760"/>
      <c r="L39" s="760"/>
      <c r="M39" s="760"/>
      <c r="N39" s="760"/>
      <c r="O39" s="761"/>
    </row>
    <row r="40" spans="1:15" ht="12.75">
      <c r="A40" s="593" t="s">
        <v>16</v>
      </c>
      <c r="B40" s="594">
        <v>2001</v>
      </c>
      <c r="C40" s="594">
        <v>2002</v>
      </c>
      <c r="D40" s="594">
        <v>2003</v>
      </c>
      <c r="E40" s="594">
        <v>2004</v>
      </c>
      <c r="F40" s="594">
        <v>2005</v>
      </c>
      <c r="G40" s="594">
        <v>2006</v>
      </c>
      <c r="H40" s="594">
        <v>2007</v>
      </c>
      <c r="I40" s="594">
        <v>2008</v>
      </c>
      <c r="J40" s="594">
        <v>2009</v>
      </c>
      <c r="K40" s="594">
        <v>2010</v>
      </c>
      <c r="L40" s="594">
        <v>2011</v>
      </c>
      <c r="M40" s="594">
        <v>2012</v>
      </c>
      <c r="N40" s="594">
        <v>2013</v>
      </c>
      <c r="O40" s="595">
        <v>2014</v>
      </c>
    </row>
    <row r="41" spans="1:17" ht="12.75">
      <c r="A41" s="587" t="s">
        <v>6</v>
      </c>
      <c r="B41" s="63">
        <v>97</v>
      </c>
      <c r="C41" s="63">
        <v>97</v>
      </c>
      <c r="D41" s="63">
        <v>98</v>
      </c>
      <c r="E41" s="63">
        <v>97</v>
      </c>
      <c r="F41" s="590">
        <v>97.6</v>
      </c>
      <c r="G41" s="63">
        <v>96</v>
      </c>
      <c r="H41" s="63">
        <v>98</v>
      </c>
      <c r="I41" s="588">
        <v>97.4</v>
      </c>
      <c r="J41" s="588">
        <v>97</v>
      </c>
      <c r="K41" s="588">
        <v>97.5</v>
      </c>
      <c r="L41" s="588">
        <v>97.8</v>
      </c>
      <c r="M41" s="588">
        <v>96</v>
      </c>
      <c r="N41" s="588">
        <v>96.9</v>
      </c>
      <c r="O41" s="589">
        <v>96.4</v>
      </c>
      <c r="Q41" s="15"/>
    </row>
    <row r="42" spans="1:15" ht="12.75">
      <c r="A42" s="334" t="s">
        <v>17</v>
      </c>
      <c r="B42" s="63"/>
      <c r="C42" s="63"/>
      <c r="D42" s="63"/>
      <c r="E42" s="63"/>
      <c r="F42" s="145">
        <v>98.2</v>
      </c>
      <c r="G42" s="145">
        <v>96.7</v>
      </c>
      <c r="H42" s="145">
        <v>97.1</v>
      </c>
      <c r="I42" s="145">
        <v>97.5</v>
      </c>
      <c r="J42" s="145">
        <v>96.9</v>
      </c>
      <c r="K42" s="145">
        <v>97.5</v>
      </c>
      <c r="L42" s="145">
        <v>98</v>
      </c>
      <c r="M42" s="145">
        <v>95.3</v>
      </c>
      <c r="N42" s="145">
        <v>95.9</v>
      </c>
      <c r="O42" s="122">
        <v>95.6</v>
      </c>
    </row>
    <row r="43" spans="1:15" ht="12.75">
      <c r="A43" s="334" t="s">
        <v>8</v>
      </c>
      <c r="B43" s="63"/>
      <c r="C43" s="63"/>
      <c r="D43" s="63"/>
      <c r="E43" s="63"/>
      <c r="F43" s="145">
        <v>99.2</v>
      </c>
      <c r="G43" s="145">
        <v>99</v>
      </c>
      <c r="H43" s="145">
        <v>98.4</v>
      </c>
      <c r="I43" s="145">
        <v>98.9</v>
      </c>
      <c r="J43" s="145">
        <v>97.7</v>
      </c>
      <c r="K43" s="145">
        <v>96.8</v>
      </c>
      <c r="L43" s="145">
        <v>98.6</v>
      </c>
      <c r="M43" s="145">
        <v>97.7</v>
      </c>
      <c r="N43" s="145">
        <v>97.7</v>
      </c>
      <c r="O43" s="122">
        <v>97.2</v>
      </c>
    </row>
    <row r="44" spans="1:15" ht="12.75">
      <c r="A44" s="334" t="s">
        <v>9</v>
      </c>
      <c r="B44" s="63"/>
      <c r="C44" s="63"/>
      <c r="D44" s="63"/>
      <c r="E44" s="63"/>
      <c r="F44" s="145">
        <v>99.1</v>
      </c>
      <c r="G44" s="145">
        <v>98</v>
      </c>
      <c r="H44" s="145">
        <v>97.6</v>
      </c>
      <c r="I44" s="145">
        <v>98.5</v>
      </c>
      <c r="J44" s="145">
        <v>96.8</v>
      </c>
      <c r="K44" s="145">
        <v>98.1</v>
      </c>
      <c r="L44" s="145">
        <v>97.6</v>
      </c>
      <c r="M44" s="145">
        <v>92.1</v>
      </c>
      <c r="N44" s="145">
        <v>97.5</v>
      </c>
      <c r="O44" s="122">
        <v>97.1</v>
      </c>
    </row>
    <row r="45" spans="1:15" ht="12.75">
      <c r="A45" s="75" t="s">
        <v>10</v>
      </c>
      <c r="B45" s="8">
        <v>97</v>
      </c>
      <c r="C45" s="8">
        <v>97</v>
      </c>
      <c r="D45" s="8">
        <v>98</v>
      </c>
      <c r="E45" s="8">
        <v>97</v>
      </c>
      <c r="F45" s="8">
        <v>98</v>
      </c>
      <c r="G45" s="8">
        <v>97</v>
      </c>
      <c r="H45" s="8">
        <v>98</v>
      </c>
      <c r="I45" s="145">
        <v>97.5</v>
      </c>
      <c r="J45" s="145">
        <v>97</v>
      </c>
      <c r="K45" s="145">
        <v>97.5</v>
      </c>
      <c r="L45" s="145">
        <v>97.8</v>
      </c>
      <c r="M45" s="145">
        <v>94.2</v>
      </c>
      <c r="N45" s="145">
        <v>97</v>
      </c>
      <c r="O45" s="122">
        <v>96.4</v>
      </c>
    </row>
    <row r="46" spans="1:15" ht="12.75">
      <c r="A46" s="334" t="s">
        <v>11</v>
      </c>
      <c r="B46" s="8"/>
      <c r="C46" s="8"/>
      <c r="D46" s="8"/>
      <c r="E46" s="8"/>
      <c r="F46" s="145">
        <v>97.5</v>
      </c>
      <c r="G46" s="145">
        <v>96.6</v>
      </c>
      <c r="H46" s="145">
        <v>97.1</v>
      </c>
      <c r="I46" s="145">
        <v>97.5</v>
      </c>
      <c r="J46" s="145">
        <v>96.9</v>
      </c>
      <c r="K46" s="145">
        <v>96.9</v>
      </c>
      <c r="L46" s="145">
        <v>98.1</v>
      </c>
      <c r="M46" s="145">
        <v>94</v>
      </c>
      <c r="N46" s="145">
        <v>95.7</v>
      </c>
      <c r="O46" s="122">
        <v>96.4</v>
      </c>
    </row>
    <row r="47" spans="1:15" ht="12.75">
      <c r="A47" s="334" t="s">
        <v>12</v>
      </c>
      <c r="B47" s="8"/>
      <c r="C47" s="8"/>
      <c r="D47" s="8"/>
      <c r="E47" s="8"/>
      <c r="F47" s="145">
        <v>98.3</v>
      </c>
      <c r="G47" s="145">
        <v>98.3</v>
      </c>
      <c r="H47" s="145">
        <v>98.5</v>
      </c>
      <c r="I47" s="145">
        <v>98.9</v>
      </c>
      <c r="J47" s="145">
        <v>97.8</v>
      </c>
      <c r="K47" s="145">
        <v>98.1</v>
      </c>
      <c r="L47" s="145">
        <v>98.4</v>
      </c>
      <c r="M47" s="145">
        <v>97.9</v>
      </c>
      <c r="N47" s="145">
        <v>97.7</v>
      </c>
      <c r="O47" s="122">
        <v>95.7</v>
      </c>
    </row>
    <row r="48" spans="1:15" ht="12.75">
      <c r="A48" s="334" t="s">
        <v>13</v>
      </c>
      <c r="B48" s="8"/>
      <c r="C48" s="8"/>
      <c r="D48" s="8"/>
      <c r="E48" s="8"/>
      <c r="F48" s="145">
        <v>98.5</v>
      </c>
      <c r="G48" s="145">
        <v>97.9</v>
      </c>
      <c r="H48" s="145">
        <v>97.6</v>
      </c>
      <c r="I48" s="145">
        <v>98.3</v>
      </c>
      <c r="J48" s="145">
        <v>96.9</v>
      </c>
      <c r="K48" s="145">
        <v>98.2</v>
      </c>
      <c r="L48" s="145">
        <v>97.5</v>
      </c>
      <c r="M48" s="145">
        <v>83.1</v>
      </c>
      <c r="N48" s="145">
        <v>97.5</v>
      </c>
      <c r="O48" s="122">
        <v>97.1</v>
      </c>
    </row>
    <row r="49" spans="1:15" ht="12.75">
      <c r="A49" s="75" t="s">
        <v>14</v>
      </c>
      <c r="B49" s="8">
        <v>97</v>
      </c>
      <c r="C49" s="8">
        <v>94</v>
      </c>
      <c r="D49" s="8">
        <v>96</v>
      </c>
      <c r="E49" s="8">
        <v>97</v>
      </c>
      <c r="F49" s="8">
        <v>98</v>
      </c>
      <c r="G49" s="8">
        <v>96</v>
      </c>
      <c r="H49" s="8">
        <v>97</v>
      </c>
      <c r="I49" s="145">
        <v>98.1</v>
      </c>
      <c r="J49" s="145">
        <v>97.6</v>
      </c>
      <c r="K49" s="145">
        <v>97.4</v>
      </c>
      <c r="L49" s="145">
        <v>98.3</v>
      </c>
      <c r="M49" s="145">
        <v>90.6</v>
      </c>
      <c r="N49" s="145">
        <v>96.6</v>
      </c>
      <c r="O49" s="122">
        <v>86.1</v>
      </c>
    </row>
    <row r="50" spans="1:15" ht="12.75">
      <c r="A50" s="334" t="s">
        <v>224</v>
      </c>
      <c r="B50" s="8"/>
      <c r="C50" s="8"/>
      <c r="D50" s="8"/>
      <c r="E50" s="8"/>
      <c r="F50" s="145"/>
      <c r="G50" s="145">
        <v>93</v>
      </c>
      <c r="H50" s="145">
        <v>96.5</v>
      </c>
      <c r="I50" s="145">
        <v>98.8</v>
      </c>
      <c r="J50" s="145">
        <v>97.5</v>
      </c>
      <c r="K50" s="145">
        <v>98.2</v>
      </c>
      <c r="L50" s="145">
        <v>98.4</v>
      </c>
      <c r="M50" s="145">
        <v>94</v>
      </c>
      <c r="N50" s="145">
        <v>84.9</v>
      </c>
      <c r="O50" s="122">
        <v>89.2</v>
      </c>
    </row>
    <row r="51" spans="1:15" ht="12.75">
      <c r="A51" s="334" t="s">
        <v>828</v>
      </c>
      <c r="B51" s="8"/>
      <c r="C51" s="8"/>
      <c r="D51" s="8"/>
      <c r="E51" s="8"/>
      <c r="F51" s="145">
        <v>98.8</v>
      </c>
      <c r="G51" s="145">
        <v>94.2</v>
      </c>
      <c r="H51" s="145">
        <v>85.9</v>
      </c>
      <c r="I51" s="145">
        <v>98.5</v>
      </c>
      <c r="J51" s="145">
        <v>95.1</v>
      </c>
      <c r="K51" s="145">
        <v>96.6</v>
      </c>
      <c r="L51" s="145">
        <v>96.2</v>
      </c>
      <c r="M51" s="145"/>
      <c r="N51" s="145"/>
      <c r="O51" s="122"/>
    </row>
    <row r="52" spans="1:15" ht="12.75">
      <c r="A52" s="75" t="s">
        <v>230</v>
      </c>
      <c r="B52" s="8"/>
      <c r="C52" s="8"/>
      <c r="D52" s="8"/>
      <c r="E52" s="8"/>
      <c r="F52" s="8">
        <v>87</v>
      </c>
      <c r="G52" s="8">
        <v>96</v>
      </c>
      <c r="H52" s="8">
        <v>96</v>
      </c>
      <c r="I52" s="145">
        <v>97.4</v>
      </c>
      <c r="J52" s="145">
        <v>96.5</v>
      </c>
      <c r="K52" s="145">
        <v>96.7</v>
      </c>
      <c r="L52" s="145">
        <v>96</v>
      </c>
      <c r="M52" s="145">
        <v>94.9</v>
      </c>
      <c r="N52" s="145">
        <v>94.9</v>
      </c>
      <c r="O52" s="122">
        <v>96.2</v>
      </c>
    </row>
    <row r="53" spans="1:15" ht="12.75">
      <c r="A53" s="75" t="s">
        <v>232</v>
      </c>
      <c r="B53" s="8"/>
      <c r="C53" s="8"/>
      <c r="D53" s="8"/>
      <c r="E53" s="8"/>
      <c r="F53" s="8"/>
      <c r="G53" s="8">
        <v>55</v>
      </c>
      <c r="H53" s="8">
        <v>93</v>
      </c>
      <c r="I53" s="145">
        <v>95.7</v>
      </c>
      <c r="J53" s="145">
        <v>82.8</v>
      </c>
      <c r="K53" s="145">
        <v>92.6</v>
      </c>
      <c r="L53" s="145">
        <v>97.3</v>
      </c>
      <c r="M53" s="145">
        <v>87.1</v>
      </c>
      <c r="N53" s="145">
        <v>78.7</v>
      </c>
      <c r="O53" s="122">
        <v>90</v>
      </c>
    </row>
    <row r="54" spans="1:15" ht="13.5" thickBot="1">
      <c r="A54" s="142" t="s">
        <v>15</v>
      </c>
      <c r="B54" s="77"/>
      <c r="C54" s="77"/>
      <c r="D54" s="77"/>
      <c r="E54" s="77"/>
      <c r="F54" s="77"/>
      <c r="G54" s="77">
        <v>62</v>
      </c>
      <c r="H54" s="77">
        <v>89</v>
      </c>
      <c r="I54" s="146">
        <v>97.9</v>
      </c>
      <c r="J54" s="146">
        <v>95.8</v>
      </c>
      <c r="K54" s="146">
        <v>97.1</v>
      </c>
      <c r="L54" s="146">
        <v>97.8</v>
      </c>
      <c r="M54" s="146">
        <v>94.6</v>
      </c>
      <c r="N54" s="146">
        <v>94.2</v>
      </c>
      <c r="O54" s="147">
        <v>96.3</v>
      </c>
    </row>
  </sheetData>
  <sheetProtection/>
  <mergeCells count="4">
    <mergeCell ref="A1:O1"/>
    <mergeCell ref="A3:O3"/>
    <mergeCell ref="A21:O21"/>
    <mergeCell ref="A39:O3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U10" sqref="U10"/>
    </sheetView>
  </sheetViews>
  <sheetFormatPr defaultColWidth="9.140625" defaultRowHeight="12.75"/>
  <cols>
    <col min="1" max="1" width="4.7109375" style="418" customWidth="1"/>
    <col min="2" max="2" width="17.7109375" style="13" customWidth="1"/>
    <col min="3" max="3" width="8.28125" style="13" customWidth="1"/>
    <col min="4" max="4" width="7.00390625" style="13" customWidth="1"/>
    <col min="5" max="5" width="8.140625" style="13" customWidth="1"/>
    <col min="6" max="6" width="6.8515625" style="13" customWidth="1"/>
    <col min="7" max="7" width="7.8515625" style="13" customWidth="1"/>
    <col min="8" max="8" width="7.57421875" style="13" hidden="1" customWidth="1"/>
    <col min="9" max="9" width="8.00390625" style="13" hidden="1" customWidth="1"/>
    <col min="10" max="10" width="7.140625" style="13" hidden="1" customWidth="1"/>
    <col min="11" max="11" width="7.00390625" style="13" hidden="1" customWidth="1"/>
    <col min="12" max="12" width="8.00390625" style="13" customWidth="1"/>
    <col min="13" max="13" width="9.8515625" style="13" customWidth="1"/>
    <col min="14" max="14" width="6.8515625" style="13" customWidth="1"/>
    <col min="15" max="15" width="7.8515625" style="13" customWidth="1"/>
    <col min="16" max="16" width="9.421875" style="13" customWidth="1"/>
    <col min="17" max="17" width="9.00390625" style="13" customWidth="1"/>
    <col min="18" max="16384" width="9.140625" style="13" customWidth="1"/>
  </cols>
  <sheetData>
    <row r="1" spans="1:14" ht="12.75" customHeight="1">
      <c r="A1" s="781" t="s">
        <v>792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</row>
    <row r="2" spans="1:14" ht="12" customHeight="1">
      <c r="A2" s="781"/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</row>
    <row r="3" ht="12" customHeight="1">
      <c r="B3" s="15" t="s">
        <v>523</v>
      </c>
    </row>
    <row r="4" spans="1:19" ht="12.75">
      <c r="A4" s="885" t="s">
        <v>27</v>
      </c>
      <c r="B4" s="872" t="s">
        <v>28</v>
      </c>
      <c r="C4" s="872" t="s">
        <v>524</v>
      </c>
      <c r="D4" s="872"/>
      <c r="E4" s="872"/>
      <c r="F4" s="872"/>
      <c r="G4" s="875" t="s">
        <v>834</v>
      </c>
      <c r="H4" s="875"/>
      <c r="I4" s="875"/>
      <c r="J4" s="875"/>
      <c r="K4" s="875"/>
      <c r="L4" s="875"/>
      <c r="M4" s="875"/>
      <c r="N4" s="875"/>
      <c r="O4" s="886"/>
      <c r="P4" s="872" t="s">
        <v>525</v>
      </c>
      <c r="Q4" s="872"/>
      <c r="R4" s="872"/>
      <c r="S4" s="872"/>
    </row>
    <row r="5" spans="1:19" ht="17.25" customHeight="1">
      <c r="A5" s="885"/>
      <c r="B5" s="885"/>
      <c r="C5" s="180" t="s">
        <v>69</v>
      </c>
      <c r="D5" s="180" t="s">
        <v>510</v>
      </c>
      <c r="E5" s="180" t="s">
        <v>251</v>
      </c>
      <c r="F5" s="180" t="s">
        <v>252</v>
      </c>
      <c r="G5" s="283" t="s">
        <v>69</v>
      </c>
      <c r="H5" s="425" t="s">
        <v>835</v>
      </c>
      <c r="I5" s="180" t="s">
        <v>586</v>
      </c>
      <c r="J5" s="686" t="s">
        <v>836</v>
      </c>
      <c r="K5" s="686" t="s">
        <v>832</v>
      </c>
      <c r="L5" s="180" t="s">
        <v>510</v>
      </c>
      <c r="M5" s="180" t="s">
        <v>251</v>
      </c>
      <c r="N5" s="180" t="s">
        <v>511</v>
      </c>
      <c r="O5" s="180" t="s">
        <v>252</v>
      </c>
      <c r="P5" s="180" t="s">
        <v>69</v>
      </c>
      <c r="Q5" s="180" t="s">
        <v>510</v>
      </c>
      <c r="R5" s="180" t="s">
        <v>251</v>
      </c>
      <c r="S5" s="180" t="s">
        <v>252</v>
      </c>
    </row>
    <row r="6" spans="1:19" ht="15">
      <c r="A6" s="288">
        <v>1</v>
      </c>
      <c r="B6" s="289" t="s">
        <v>83</v>
      </c>
      <c r="C6" s="427">
        <v>240000</v>
      </c>
      <c r="D6" s="658">
        <v>0</v>
      </c>
      <c r="E6" s="658">
        <v>57940</v>
      </c>
      <c r="F6" s="658">
        <v>9560</v>
      </c>
      <c r="G6" s="279">
        <v>97530</v>
      </c>
      <c r="H6" s="610">
        <v>17740</v>
      </c>
      <c r="I6" s="626">
        <f>14380+10000</f>
        <v>24380</v>
      </c>
      <c r="J6" s="586">
        <v>24380</v>
      </c>
      <c r="K6" s="622">
        <v>24380</v>
      </c>
      <c r="L6" s="584">
        <f>SUM(H6+I6+J6+K6)</f>
        <v>90880</v>
      </c>
      <c r="M6" s="279">
        <v>82977</v>
      </c>
      <c r="N6" s="279">
        <v>235</v>
      </c>
      <c r="O6" s="279">
        <v>24363</v>
      </c>
      <c r="P6" s="279">
        <v>9356250</v>
      </c>
      <c r="Q6" s="279">
        <v>30987</v>
      </c>
      <c r="R6" s="279">
        <v>29068</v>
      </c>
      <c r="S6" s="279">
        <v>5299</v>
      </c>
    </row>
    <row r="7" spans="1:19" ht="15">
      <c r="A7" s="288">
        <v>2</v>
      </c>
      <c r="B7" s="289" t="s">
        <v>84</v>
      </c>
      <c r="C7" s="427">
        <v>12000</v>
      </c>
      <c r="D7" s="279">
        <v>0</v>
      </c>
      <c r="E7" s="279">
        <v>5005</v>
      </c>
      <c r="F7" s="279">
        <v>5005</v>
      </c>
      <c r="G7" s="279">
        <v>22900</v>
      </c>
      <c r="H7" s="427">
        <v>6100</v>
      </c>
      <c r="I7" s="584">
        <v>5725</v>
      </c>
      <c r="J7" s="690">
        <v>5725</v>
      </c>
      <c r="K7" s="622">
        <v>5725</v>
      </c>
      <c r="L7" s="584">
        <f aca="true" t="shared" si="0" ref="L7:L30">SUM(H7+I7+J7+K7)</f>
        <v>23275</v>
      </c>
      <c r="M7" s="279">
        <f>18453+133+175</f>
        <v>18761</v>
      </c>
      <c r="N7" s="279">
        <v>60</v>
      </c>
      <c r="O7" s="279">
        <v>12887</v>
      </c>
      <c r="P7" s="279">
        <v>2420000</v>
      </c>
      <c r="Q7" s="279">
        <v>2001500</v>
      </c>
      <c r="R7" s="279">
        <v>1936750</v>
      </c>
      <c r="S7" s="279">
        <v>283500</v>
      </c>
    </row>
    <row r="8" spans="1:19" ht="15">
      <c r="A8" s="288">
        <v>3</v>
      </c>
      <c r="B8" s="289" t="s">
        <v>85</v>
      </c>
      <c r="C8" s="427">
        <v>45000</v>
      </c>
      <c r="D8" s="518">
        <v>8470</v>
      </c>
      <c r="E8" s="663">
        <v>21919</v>
      </c>
      <c r="F8" s="663">
        <v>400</v>
      </c>
      <c r="G8" s="279">
        <v>12240</v>
      </c>
      <c r="H8" s="427">
        <v>3280</v>
      </c>
      <c r="I8" s="584">
        <v>3060</v>
      </c>
      <c r="J8" s="690">
        <v>3060</v>
      </c>
      <c r="K8" s="622">
        <v>3060</v>
      </c>
      <c r="L8" s="584">
        <f t="shared" si="0"/>
        <v>12460</v>
      </c>
      <c r="M8" s="279">
        <v>10951</v>
      </c>
      <c r="N8" s="279">
        <v>77</v>
      </c>
      <c r="O8" s="279">
        <v>5420</v>
      </c>
      <c r="P8" s="279">
        <v>1250000</v>
      </c>
      <c r="Q8" s="688">
        <v>971250</v>
      </c>
      <c r="R8" s="688">
        <v>1008250</v>
      </c>
      <c r="S8" s="688">
        <v>99500</v>
      </c>
    </row>
    <row r="9" spans="1:19" ht="15">
      <c r="A9" s="288">
        <v>4</v>
      </c>
      <c r="B9" s="289" t="s">
        <v>87</v>
      </c>
      <c r="C9" s="427">
        <v>70000</v>
      </c>
      <c r="D9" s="518">
        <v>19250</v>
      </c>
      <c r="E9" s="518">
        <v>49287</v>
      </c>
      <c r="F9" s="518">
        <v>0</v>
      </c>
      <c r="G9" s="279">
        <v>14324</v>
      </c>
      <c r="H9" s="427">
        <v>4280</v>
      </c>
      <c r="I9" s="584">
        <v>3580</v>
      </c>
      <c r="J9" s="690">
        <v>3580</v>
      </c>
      <c r="K9" s="622">
        <v>3580</v>
      </c>
      <c r="L9" s="584">
        <f t="shared" si="0"/>
        <v>15020</v>
      </c>
      <c r="M9" s="439">
        <v>12042</v>
      </c>
      <c r="N9" s="439"/>
      <c r="O9" s="439">
        <v>5015</v>
      </c>
      <c r="P9" s="279">
        <v>1183000</v>
      </c>
      <c r="Q9" s="439">
        <v>853750</v>
      </c>
      <c r="R9" s="279">
        <v>969000</v>
      </c>
      <c r="S9" s="439">
        <v>45250</v>
      </c>
    </row>
    <row r="10" spans="1:19" ht="15">
      <c r="A10" s="288">
        <v>5</v>
      </c>
      <c r="B10" s="289" t="s">
        <v>86</v>
      </c>
      <c r="C10" s="427">
        <v>135000</v>
      </c>
      <c r="D10" s="521">
        <v>100100</v>
      </c>
      <c r="E10" s="521">
        <v>121163</v>
      </c>
      <c r="F10" s="521">
        <v>1540</v>
      </c>
      <c r="G10" s="622">
        <v>13980</v>
      </c>
      <c r="H10" s="427">
        <v>3680</v>
      </c>
      <c r="I10" s="584">
        <v>3495</v>
      </c>
      <c r="J10" s="690">
        <v>3495</v>
      </c>
      <c r="K10" s="622">
        <v>3495</v>
      </c>
      <c r="L10" s="584">
        <f t="shared" si="0"/>
        <v>14165</v>
      </c>
      <c r="M10" s="439">
        <v>12368</v>
      </c>
      <c r="N10" s="279"/>
      <c r="O10" s="279">
        <v>3601</v>
      </c>
      <c r="P10" s="279">
        <v>1425000</v>
      </c>
      <c r="Q10" s="439">
        <v>1146250</v>
      </c>
      <c r="R10" s="279">
        <v>1133750</v>
      </c>
      <c r="S10" s="439">
        <v>34750</v>
      </c>
    </row>
    <row r="11" spans="1:19" ht="15">
      <c r="A11" s="288">
        <v>6</v>
      </c>
      <c r="B11" s="289" t="s">
        <v>242</v>
      </c>
      <c r="C11" s="427">
        <v>27000</v>
      </c>
      <c r="D11" s="279">
        <v>15400</v>
      </c>
      <c r="E11" s="279">
        <v>15628</v>
      </c>
      <c r="F11" s="584">
        <v>5067</v>
      </c>
      <c r="G11" s="279">
        <v>28350</v>
      </c>
      <c r="H11" s="427">
        <v>6790</v>
      </c>
      <c r="I11" s="584">
        <v>7090</v>
      </c>
      <c r="J11" s="690">
        <v>7090</v>
      </c>
      <c r="K11" s="622">
        <v>7090</v>
      </c>
      <c r="L11" s="584">
        <f t="shared" si="0"/>
        <v>28060</v>
      </c>
      <c r="M11" s="439">
        <v>19567</v>
      </c>
      <c r="N11" s="439">
        <v>0</v>
      </c>
      <c r="O11" s="439">
        <v>9238</v>
      </c>
      <c r="P11" s="279">
        <v>2250000</v>
      </c>
      <c r="Q11" s="439">
        <v>2172500</v>
      </c>
      <c r="R11" s="439">
        <v>1883250</v>
      </c>
      <c r="S11" s="439">
        <v>12750</v>
      </c>
    </row>
    <row r="12" spans="1:19" ht="15">
      <c r="A12" s="288">
        <v>7</v>
      </c>
      <c r="B12" s="289" t="s">
        <v>89</v>
      </c>
      <c r="C12" s="427">
        <v>21000</v>
      </c>
      <c r="D12" s="279"/>
      <c r="E12" s="279">
        <v>3800</v>
      </c>
      <c r="F12" s="279">
        <v>4382</v>
      </c>
      <c r="G12" s="279">
        <v>17010</v>
      </c>
      <c r="H12" s="427">
        <v>4230</v>
      </c>
      <c r="I12" s="584">
        <v>4250</v>
      </c>
      <c r="J12" s="690">
        <v>4250</v>
      </c>
      <c r="K12" s="622">
        <v>4250</v>
      </c>
      <c r="L12" s="584">
        <f t="shared" si="0"/>
        <v>16980</v>
      </c>
      <c r="M12" s="439">
        <v>15216</v>
      </c>
      <c r="N12" s="439">
        <v>4</v>
      </c>
      <c r="O12" s="439">
        <v>5660</v>
      </c>
      <c r="P12" s="279">
        <v>1453750</v>
      </c>
      <c r="Q12" s="279"/>
      <c r="R12" s="279">
        <v>1457500</v>
      </c>
      <c r="S12" s="279"/>
    </row>
    <row r="13" spans="1:19" ht="15">
      <c r="A13" s="288">
        <v>8</v>
      </c>
      <c r="B13" s="289" t="s">
        <v>91</v>
      </c>
      <c r="C13" s="427">
        <v>15000</v>
      </c>
      <c r="D13" s="279">
        <v>0</v>
      </c>
      <c r="E13" s="279">
        <v>7605</v>
      </c>
      <c r="F13" s="279">
        <v>391</v>
      </c>
      <c r="G13" s="427">
        <v>7450</v>
      </c>
      <c r="H13" s="627">
        <v>2440</v>
      </c>
      <c r="I13" s="626">
        <v>1860</v>
      </c>
      <c r="J13" s="586">
        <v>1860</v>
      </c>
      <c r="K13" s="622">
        <v>1860</v>
      </c>
      <c r="L13" s="584">
        <f t="shared" si="0"/>
        <v>8020</v>
      </c>
      <c r="M13" s="279">
        <v>7458</v>
      </c>
      <c r="N13" s="279">
        <v>0</v>
      </c>
      <c r="O13" s="279">
        <v>2972</v>
      </c>
      <c r="P13" s="427"/>
      <c r="Q13" s="518"/>
      <c r="R13" s="665"/>
      <c r="S13" s="658"/>
    </row>
    <row r="14" spans="1:19" ht="15">
      <c r="A14" s="288">
        <v>9</v>
      </c>
      <c r="B14" s="289" t="s">
        <v>90</v>
      </c>
      <c r="C14" s="427"/>
      <c r="D14" s="518"/>
      <c r="E14" s="518"/>
      <c r="F14" s="518"/>
      <c r="G14" s="427">
        <v>7960</v>
      </c>
      <c r="H14" s="427">
        <v>2420</v>
      </c>
      <c r="I14" s="584">
        <v>1990</v>
      </c>
      <c r="J14" s="690">
        <v>1990</v>
      </c>
      <c r="K14" s="622">
        <v>1990</v>
      </c>
      <c r="L14" s="584">
        <f>SUM(H14+I14+J14+K14)</f>
        <v>8390</v>
      </c>
      <c r="M14" s="279">
        <v>7101</v>
      </c>
      <c r="N14" s="279">
        <v>18</v>
      </c>
      <c r="O14" s="279">
        <v>2941</v>
      </c>
      <c r="P14" s="427"/>
      <c r="Q14" s="665">
        <v>292</v>
      </c>
      <c r="R14" s="665">
        <v>535</v>
      </c>
      <c r="S14" s="665">
        <v>93</v>
      </c>
    </row>
    <row r="15" spans="1:19" ht="15">
      <c r="A15" s="288">
        <v>10</v>
      </c>
      <c r="B15" s="289" t="s">
        <v>92</v>
      </c>
      <c r="C15" s="427">
        <v>77000</v>
      </c>
      <c r="D15" s="584">
        <v>26180</v>
      </c>
      <c r="E15" s="279">
        <v>26180</v>
      </c>
      <c r="F15" s="279">
        <v>0</v>
      </c>
      <c r="G15" s="279">
        <v>13692</v>
      </c>
      <c r="H15" s="427">
        <v>3320</v>
      </c>
      <c r="I15" s="584">
        <v>3420</v>
      </c>
      <c r="J15" s="690">
        <v>3420</v>
      </c>
      <c r="K15" s="611">
        <v>3420</v>
      </c>
      <c r="L15" s="626">
        <f t="shared" si="0"/>
        <v>13580</v>
      </c>
      <c r="M15" s="611">
        <v>12712</v>
      </c>
      <c r="N15" s="611">
        <v>0</v>
      </c>
      <c r="O15" s="611">
        <v>2521</v>
      </c>
      <c r="P15" s="611">
        <v>1498000</v>
      </c>
      <c r="Q15" s="611">
        <v>1397750</v>
      </c>
      <c r="R15" s="611">
        <v>1397750</v>
      </c>
      <c r="S15" s="612">
        <v>0</v>
      </c>
    </row>
    <row r="16" spans="1:19" ht="15">
      <c r="A16" s="288">
        <v>11</v>
      </c>
      <c r="B16" s="289" t="s">
        <v>93</v>
      </c>
      <c r="C16" s="625">
        <v>10000</v>
      </c>
      <c r="D16" s="611"/>
      <c r="E16" s="611"/>
      <c r="F16" s="611"/>
      <c r="G16" s="611">
        <v>13450</v>
      </c>
      <c r="H16" s="625">
        <v>3310</v>
      </c>
      <c r="I16" s="626">
        <v>3360</v>
      </c>
      <c r="J16" s="586">
        <v>3360</v>
      </c>
      <c r="K16" s="279">
        <v>3360</v>
      </c>
      <c r="L16" s="584">
        <f t="shared" si="0"/>
        <v>13390</v>
      </c>
      <c r="M16" s="439">
        <f>545+9729</f>
        <v>10274</v>
      </c>
      <c r="N16" s="279">
        <v>110</v>
      </c>
      <c r="O16" s="439">
        <f>1375+65</f>
        <v>1440</v>
      </c>
      <c r="P16" s="279">
        <v>1162500</v>
      </c>
      <c r="Q16" s="658">
        <v>0</v>
      </c>
      <c r="R16" s="658">
        <v>0</v>
      </c>
      <c r="S16" s="658">
        <v>0</v>
      </c>
    </row>
    <row r="17" spans="1:19" ht="15">
      <c r="A17" s="288">
        <v>12</v>
      </c>
      <c r="B17" s="289" t="s">
        <v>94</v>
      </c>
      <c r="C17" s="427">
        <v>48000</v>
      </c>
      <c r="D17" s="439"/>
      <c r="E17" s="439">
        <v>13800</v>
      </c>
      <c r="F17" s="279"/>
      <c r="G17" s="279">
        <v>18750</v>
      </c>
      <c r="H17" s="427">
        <v>4470</v>
      </c>
      <c r="I17" s="584">
        <v>4690</v>
      </c>
      <c r="J17" s="690">
        <v>4690</v>
      </c>
      <c r="K17" s="611">
        <v>4690</v>
      </c>
      <c r="L17" s="626">
        <f t="shared" si="0"/>
        <v>18540</v>
      </c>
      <c r="M17" s="611">
        <v>16071</v>
      </c>
      <c r="N17" s="611"/>
      <c r="O17" s="612">
        <v>7382</v>
      </c>
      <c r="P17" s="611">
        <v>2400000</v>
      </c>
      <c r="Q17" s="611"/>
      <c r="R17" s="611">
        <v>1126250</v>
      </c>
      <c r="S17" s="611"/>
    </row>
    <row r="18" spans="1:19" ht="15">
      <c r="A18" s="288">
        <v>13</v>
      </c>
      <c r="B18" s="289" t="s">
        <v>62</v>
      </c>
      <c r="C18" s="625">
        <v>36000</v>
      </c>
      <c r="D18" s="611">
        <v>15400</v>
      </c>
      <c r="E18" s="611">
        <v>18597</v>
      </c>
      <c r="F18" s="611">
        <v>2100</v>
      </c>
      <c r="G18" s="611">
        <v>20050</v>
      </c>
      <c r="H18" s="625">
        <v>5000</v>
      </c>
      <c r="I18" s="626">
        <v>5010</v>
      </c>
      <c r="J18" s="586">
        <v>5010</v>
      </c>
      <c r="K18" s="279">
        <v>5010</v>
      </c>
      <c r="L18" s="584">
        <f t="shared" si="0"/>
        <v>20030</v>
      </c>
      <c r="M18" s="439">
        <v>14465</v>
      </c>
      <c r="N18" s="279"/>
      <c r="O18" s="279">
        <v>3530</v>
      </c>
      <c r="P18" s="279">
        <v>1987500</v>
      </c>
      <c r="Q18" s="685"/>
      <c r="R18" s="685"/>
      <c r="S18" s="279"/>
    </row>
    <row r="19" spans="1:19" ht="15">
      <c r="A19" s="288">
        <v>14</v>
      </c>
      <c r="B19" s="289" t="s">
        <v>95</v>
      </c>
      <c r="C19" s="427">
        <v>210000</v>
      </c>
      <c r="D19" s="279">
        <v>0</v>
      </c>
      <c r="E19" s="279">
        <v>50260</v>
      </c>
      <c r="F19" s="279">
        <v>0</v>
      </c>
      <c r="G19" s="279">
        <v>30460</v>
      </c>
      <c r="H19" s="427">
        <v>5430</v>
      </c>
      <c r="I19" s="584">
        <v>7615</v>
      </c>
      <c r="J19" s="690">
        <v>7615</v>
      </c>
      <c r="K19" s="611">
        <v>7615</v>
      </c>
      <c r="L19" s="626">
        <f t="shared" si="0"/>
        <v>28275</v>
      </c>
      <c r="M19" s="611">
        <v>18577</v>
      </c>
      <c r="N19" s="611">
        <v>0</v>
      </c>
      <c r="O19" s="611">
        <v>15045</v>
      </c>
      <c r="P19" s="611">
        <v>0</v>
      </c>
      <c r="Q19" s="691"/>
      <c r="R19" s="691"/>
      <c r="S19" s="691"/>
    </row>
    <row r="20" spans="1:19" ht="15">
      <c r="A20" s="288">
        <v>15</v>
      </c>
      <c r="B20" s="289" t="s">
        <v>48</v>
      </c>
      <c r="C20" s="625">
        <v>0</v>
      </c>
      <c r="D20" s="611"/>
      <c r="E20" s="611">
        <v>9200</v>
      </c>
      <c r="F20" s="611"/>
      <c r="G20" s="611">
        <v>6900</v>
      </c>
      <c r="H20" s="625">
        <v>1680</v>
      </c>
      <c r="I20" s="626">
        <v>1725</v>
      </c>
      <c r="J20" s="586">
        <v>1725</v>
      </c>
      <c r="K20" s="279">
        <v>1725</v>
      </c>
      <c r="L20" s="584">
        <f t="shared" si="0"/>
        <v>6855</v>
      </c>
      <c r="M20" s="279">
        <v>4597</v>
      </c>
      <c r="N20" s="279">
        <v>0</v>
      </c>
      <c r="O20" s="279">
        <v>2540</v>
      </c>
      <c r="P20" s="279">
        <v>0</v>
      </c>
      <c r="Q20" s="685"/>
      <c r="R20" s="685"/>
      <c r="S20" s="685"/>
    </row>
    <row r="21" spans="1:19" ht="15">
      <c r="A21" s="288">
        <v>16</v>
      </c>
      <c r="B21" s="289" t="s">
        <v>96</v>
      </c>
      <c r="C21" s="427">
        <v>13000</v>
      </c>
      <c r="D21" s="518">
        <v>0</v>
      </c>
      <c r="E21" s="518">
        <v>4012</v>
      </c>
      <c r="F21" s="518">
        <v>1220</v>
      </c>
      <c r="G21" s="279">
        <v>5000</v>
      </c>
      <c r="H21" s="427">
        <v>3000</v>
      </c>
      <c r="I21" s="584">
        <v>1250</v>
      </c>
      <c r="J21" s="690">
        <v>1250</v>
      </c>
      <c r="K21" s="611">
        <v>1250</v>
      </c>
      <c r="L21" s="626">
        <f t="shared" si="0"/>
        <v>6750</v>
      </c>
      <c r="M21" s="611">
        <f>566+5138</f>
        <v>5704</v>
      </c>
      <c r="N21" s="611">
        <v>23</v>
      </c>
      <c r="O21" s="611">
        <f>3031+640</f>
        <v>3671</v>
      </c>
      <c r="P21" s="611">
        <v>450000</v>
      </c>
      <c r="Q21" s="691"/>
      <c r="R21" s="691">
        <v>486750</v>
      </c>
      <c r="S21" s="691">
        <v>46750</v>
      </c>
    </row>
    <row r="22" spans="1:19" ht="15">
      <c r="A22" s="288">
        <v>17</v>
      </c>
      <c r="B22" s="289" t="s">
        <v>97</v>
      </c>
      <c r="C22" s="625">
        <v>240000</v>
      </c>
      <c r="D22" s="620">
        <v>19250</v>
      </c>
      <c r="E22" s="620">
        <v>74214</v>
      </c>
      <c r="F22" s="620">
        <v>1848</v>
      </c>
      <c r="G22" s="611">
        <v>12605</v>
      </c>
      <c r="H22" s="431">
        <v>2930</v>
      </c>
      <c r="I22" s="584">
        <v>3150</v>
      </c>
      <c r="J22" s="690">
        <v>3150</v>
      </c>
      <c r="K22" s="611">
        <v>3150</v>
      </c>
      <c r="L22" s="626">
        <f t="shared" si="0"/>
        <v>12380</v>
      </c>
      <c r="M22" s="611">
        <v>10673</v>
      </c>
      <c r="N22" s="611">
        <v>14</v>
      </c>
      <c r="O22" s="611">
        <v>3717</v>
      </c>
      <c r="P22" s="611">
        <v>857500</v>
      </c>
      <c r="Q22" s="611">
        <v>0</v>
      </c>
      <c r="R22" s="611">
        <v>935250</v>
      </c>
      <c r="S22" s="611">
        <v>0</v>
      </c>
    </row>
    <row r="23" spans="1:19" ht="15">
      <c r="A23" s="288">
        <v>18</v>
      </c>
      <c r="B23" s="289" t="s">
        <v>98</v>
      </c>
      <c r="C23" s="625">
        <v>12000</v>
      </c>
      <c r="D23" s="620"/>
      <c r="E23" s="620"/>
      <c r="F23" s="692"/>
      <c r="G23" s="646">
        <v>9150</v>
      </c>
      <c r="H23" s="427">
        <v>2990</v>
      </c>
      <c r="I23" s="584">
        <v>2290</v>
      </c>
      <c r="J23" s="690">
        <v>2290</v>
      </c>
      <c r="K23" s="622">
        <v>2290</v>
      </c>
      <c r="L23" s="584">
        <f t="shared" si="0"/>
        <v>9860</v>
      </c>
      <c r="M23" s="279">
        <v>5996</v>
      </c>
      <c r="N23" s="279">
        <v>117</v>
      </c>
      <c r="O23" s="279">
        <v>5660</v>
      </c>
      <c r="P23" s="439">
        <v>2376</v>
      </c>
      <c r="Q23" s="685"/>
      <c r="R23" s="685"/>
      <c r="S23" s="685"/>
    </row>
    <row r="24" spans="1:19" ht="15">
      <c r="A24" s="288">
        <v>19</v>
      </c>
      <c r="B24" s="424" t="s">
        <v>52</v>
      </c>
      <c r="C24" s="427">
        <v>21000</v>
      </c>
      <c r="D24" s="518">
        <v>3080</v>
      </c>
      <c r="E24" s="518">
        <v>8530</v>
      </c>
      <c r="F24" s="518">
        <v>0</v>
      </c>
      <c r="G24" s="279">
        <v>16800</v>
      </c>
      <c r="H24" s="279">
        <v>3540</v>
      </c>
      <c r="I24" s="584">
        <v>4200</v>
      </c>
      <c r="J24" s="690">
        <v>4200</v>
      </c>
      <c r="K24" s="622">
        <v>4200</v>
      </c>
      <c r="L24" s="584">
        <f t="shared" si="0"/>
        <v>16140</v>
      </c>
      <c r="M24" s="279">
        <f>1719+9936</f>
        <v>11655</v>
      </c>
      <c r="N24" s="279">
        <v>0</v>
      </c>
      <c r="O24" s="279">
        <f>1606+9198</f>
        <v>10804</v>
      </c>
      <c r="P24" s="279">
        <v>72500</v>
      </c>
      <c r="Q24" s="279">
        <v>185520</v>
      </c>
      <c r="R24" s="279">
        <v>165000</v>
      </c>
      <c r="S24" s="279">
        <v>30750</v>
      </c>
    </row>
    <row r="25" spans="1:19" ht="15">
      <c r="A25" s="288">
        <v>20</v>
      </c>
      <c r="B25" s="424" t="s">
        <v>53</v>
      </c>
      <c r="C25" s="435">
        <v>45000</v>
      </c>
      <c r="D25" s="520">
        <v>0</v>
      </c>
      <c r="E25" s="520">
        <v>13309</v>
      </c>
      <c r="F25" s="520">
        <v>700</v>
      </c>
      <c r="G25" s="521">
        <v>12660</v>
      </c>
      <c r="H25" s="279">
        <v>3270</v>
      </c>
      <c r="I25" s="584">
        <v>3165</v>
      </c>
      <c r="J25" s="690">
        <v>3165</v>
      </c>
      <c r="K25" s="622">
        <v>3165</v>
      </c>
      <c r="L25" s="584">
        <f t="shared" si="0"/>
        <v>12765</v>
      </c>
      <c r="M25" s="439">
        <v>8141</v>
      </c>
      <c r="N25" s="439">
        <v>200</v>
      </c>
      <c r="O25" s="439">
        <v>8492</v>
      </c>
      <c r="P25" s="521">
        <v>2900</v>
      </c>
      <c r="Q25" s="439">
        <v>1355</v>
      </c>
      <c r="R25" s="439">
        <v>1474</v>
      </c>
      <c r="S25" s="439">
        <v>397</v>
      </c>
    </row>
    <row r="26" spans="1:19" ht="15">
      <c r="A26" s="288">
        <v>21</v>
      </c>
      <c r="B26" s="424" t="s">
        <v>54</v>
      </c>
      <c r="C26" s="427">
        <v>30000</v>
      </c>
      <c r="D26" s="279"/>
      <c r="E26" s="279"/>
      <c r="F26" s="279"/>
      <c r="G26" s="693">
        <v>6722</v>
      </c>
      <c r="H26" s="279">
        <v>2880</v>
      </c>
      <c r="I26" s="584">
        <v>1680</v>
      </c>
      <c r="J26" s="690">
        <v>1680</v>
      </c>
      <c r="K26" s="622">
        <v>1680</v>
      </c>
      <c r="L26" s="584">
        <f t="shared" si="0"/>
        <v>7920</v>
      </c>
      <c r="M26" s="422">
        <f>1650+4795</f>
        <v>6445</v>
      </c>
      <c r="N26" s="422">
        <v>16</v>
      </c>
      <c r="O26" s="422">
        <v>5044</v>
      </c>
      <c r="P26" s="279">
        <v>365000</v>
      </c>
      <c r="Q26" s="279"/>
      <c r="R26" s="279"/>
      <c r="S26" s="279"/>
    </row>
    <row r="27" spans="1:19" ht="15">
      <c r="A27" s="288">
        <v>22</v>
      </c>
      <c r="B27" s="424" t="s">
        <v>55</v>
      </c>
      <c r="C27" s="427">
        <v>110000</v>
      </c>
      <c r="D27" s="518">
        <v>16170</v>
      </c>
      <c r="E27" s="518">
        <v>50140</v>
      </c>
      <c r="F27" s="518">
        <v>450</v>
      </c>
      <c r="G27" s="693">
        <v>22890</v>
      </c>
      <c r="H27" s="521">
        <v>5080</v>
      </c>
      <c r="I27" s="584">
        <v>5720</v>
      </c>
      <c r="J27" s="690">
        <v>5720</v>
      </c>
      <c r="K27" s="622">
        <v>5720</v>
      </c>
      <c r="L27" s="584">
        <f t="shared" si="0"/>
        <v>22240</v>
      </c>
      <c r="M27" s="279">
        <f>131+18848</f>
        <v>18979</v>
      </c>
      <c r="N27" s="279">
        <v>11</v>
      </c>
      <c r="O27" s="279">
        <f>329+7577</f>
        <v>7906</v>
      </c>
      <c r="P27" s="279">
        <v>2153250</v>
      </c>
      <c r="Q27" s="279">
        <v>2328750</v>
      </c>
      <c r="R27" s="279">
        <v>1699500</v>
      </c>
      <c r="S27" s="279">
        <v>311000</v>
      </c>
    </row>
    <row r="28" spans="1:19" ht="15">
      <c r="A28" s="288">
        <v>23</v>
      </c>
      <c r="B28" s="424" t="s">
        <v>56</v>
      </c>
      <c r="C28" s="427">
        <v>12000</v>
      </c>
      <c r="D28" s="518">
        <v>19250</v>
      </c>
      <c r="E28" s="518">
        <v>19250</v>
      </c>
      <c r="F28" s="518">
        <v>0</v>
      </c>
      <c r="G28" s="279">
        <f>1400+12900</f>
        <v>14300</v>
      </c>
      <c r="H28" s="279">
        <v>3670</v>
      </c>
      <c r="I28" s="584">
        <v>3575</v>
      </c>
      <c r="J28" s="690">
        <v>3575</v>
      </c>
      <c r="K28" s="622">
        <v>3575</v>
      </c>
      <c r="L28" s="584">
        <f t="shared" si="0"/>
        <v>14395</v>
      </c>
      <c r="M28" s="279">
        <v>13623</v>
      </c>
      <c r="N28" s="622">
        <v>42</v>
      </c>
      <c r="O28" s="279">
        <v>4654</v>
      </c>
      <c r="P28" s="279">
        <v>810000</v>
      </c>
      <c r="Q28" s="622">
        <v>393750</v>
      </c>
      <c r="R28" s="279">
        <v>781000</v>
      </c>
      <c r="S28" s="279">
        <v>21250</v>
      </c>
    </row>
    <row r="29" spans="1:19" ht="15">
      <c r="A29" s="288">
        <v>24</v>
      </c>
      <c r="B29" s="424" t="s">
        <v>57</v>
      </c>
      <c r="C29" s="427">
        <v>20000</v>
      </c>
      <c r="D29" s="439">
        <v>12320</v>
      </c>
      <c r="E29" s="439">
        <v>11180</v>
      </c>
      <c r="F29" s="439">
        <v>0</v>
      </c>
      <c r="G29" s="533">
        <v>51910</v>
      </c>
      <c r="H29" s="279">
        <v>11080</v>
      </c>
      <c r="I29" s="584">
        <v>12980</v>
      </c>
      <c r="J29" s="690">
        <v>12980</v>
      </c>
      <c r="K29" s="611">
        <v>12980</v>
      </c>
      <c r="L29" s="626">
        <f t="shared" si="0"/>
        <v>50020</v>
      </c>
      <c r="M29" s="694">
        <v>30968</v>
      </c>
      <c r="N29" s="694">
        <v>1989</v>
      </c>
      <c r="O29" s="694">
        <v>32109</v>
      </c>
      <c r="P29" s="695">
        <v>2800000</v>
      </c>
      <c r="Q29" s="612"/>
      <c r="R29" s="612">
        <v>2882250</v>
      </c>
      <c r="S29" s="612"/>
    </row>
    <row r="30" spans="1:19" ht="15">
      <c r="A30" s="288">
        <v>25</v>
      </c>
      <c r="B30" s="424" t="s">
        <v>58</v>
      </c>
      <c r="C30" s="625">
        <v>250000</v>
      </c>
      <c r="D30" s="611"/>
      <c r="E30" s="611">
        <v>41140</v>
      </c>
      <c r="F30" s="611"/>
      <c r="G30" s="646">
        <v>20880</v>
      </c>
      <c r="H30" s="279">
        <v>5540</v>
      </c>
      <c r="I30" s="584">
        <v>5220</v>
      </c>
      <c r="J30" s="690">
        <v>5220</v>
      </c>
      <c r="K30" s="622">
        <v>5220</v>
      </c>
      <c r="L30" s="584">
        <f t="shared" si="0"/>
        <v>21200</v>
      </c>
      <c r="M30" s="439">
        <v>19526</v>
      </c>
      <c r="N30" s="439">
        <v>98</v>
      </c>
      <c r="O30" s="439">
        <v>5985</v>
      </c>
      <c r="P30" s="439">
        <v>1250750</v>
      </c>
      <c r="Q30" s="685"/>
      <c r="R30" s="685"/>
      <c r="S30" s="685"/>
    </row>
    <row r="31" spans="1:19" ht="12.75">
      <c r="A31" s="887" t="s">
        <v>1</v>
      </c>
      <c r="B31" s="887"/>
      <c r="C31" s="696">
        <f aca="true" t="shared" si="1" ref="C31:S31">SUM(C6:C23)</f>
        <v>1211000</v>
      </c>
      <c r="D31" s="696">
        <f t="shared" si="1"/>
        <v>204050</v>
      </c>
      <c r="E31" s="696">
        <f t="shared" si="1"/>
        <v>478610</v>
      </c>
      <c r="F31" s="696">
        <f t="shared" si="1"/>
        <v>31513</v>
      </c>
      <c r="G31" s="696">
        <f t="shared" si="1"/>
        <v>351801</v>
      </c>
      <c r="H31" s="696">
        <f t="shared" si="1"/>
        <v>83090</v>
      </c>
      <c r="I31" s="696">
        <f t="shared" si="1"/>
        <v>87940</v>
      </c>
      <c r="J31" s="696">
        <f t="shared" si="1"/>
        <v>87940</v>
      </c>
      <c r="K31" s="696">
        <f t="shared" si="1"/>
        <v>87940</v>
      </c>
      <c r="L31" s="696">
        <f t="shared" si="1"/>
        <v>346910</v>
      </c>
      <c r="M31" s="696">
        <f t="shared" si="1"/>
        <v>285510</v>
      </c>
      <c r="N31" s="696">
        <f t="shared" si="1"/>
        <v>658</v>
      </c>
      <c r="O31" s="696">
        <f t="shared" si="1"/>
        <v>117603</v>
      </c>
      <c r="P31" s="697">
        <f t="shared" si="1"/>
        <v>27695876</v>
      </c>
      <c r="Q31" s="697">
        <f t="shared" si="1"/>
        <v>8574279</v>
      </c>
      <c r="R31" s="697">
        <f t="shared" si="1"/>
        <v>12364103</v>
      </c>
      <c r="S31" s="697">
        <f t="shared" si="1"/>
        <v>527892</v>
      </c>
    </row>
    <row r="32" spans="1:19" ht="12.75">
      <c r="A32" s="887" t="s">
        <v>2</v>
      </c>
      <c r="B32" s="887"/>
      <c r="C32" s="696">
        <f aca="true" t="shared" si="2" ref="C32:S32">SUM(C24:C30)</f>
        <v>488000</v>
      </c>
      <c r="D32" s="696">
        <f t="shared" si="2"/>
        <v>50820</v>
      </c>
      <c r="E32" s="696">
        <f t="shared" si="2"/>
        <v>143549</v>
      </c>
      <c r="F32" s="696">
        <f t="shared" si="2"/>
        <v>1150</v>
      </c>
      <c r="G32" s="696">
        <f t="shared" si="2"/>
        <v>146162</v>
      </c>
      <c r="H32" s="696">
        <f t="shared" si="2"/>
        <v>35060</v>
      </c>
      <c r="I32" s="696">
        <f t="shared" si="2"/>
        <v>36540</v>
      </c>
      <c r="J32" s="696">
        <f t="shared" si="2"/>
        <v>36540</v>
      </c>
      <c r="K32" s="696">
        <f t="shared" si="2"/>
        <v>36540</v>
      </c>
      <c r="L32" s="696">
        <f t="shared" si="2"/>
        <v>144680</v>
      </c>
      <c r="M32" s="696">
        <f t="shared" si="2"/>
        <v>109337</v>
      </c>
      <c r="N32" s="696">
        <f t="shared" si="2"/>
        <v>2356</v>
      </c>
      <c r="O32" s="696">
        <f t="shared" si="2"/>
        <v>74994</v>
      </c>
      <c r="P32" s="697">
        <f t="shared" si="2"/>
        <v>7454400</v>
      </c>
      <c r="Q32" s="697">
        <f t="shared" si="2"/>
        <v>2909375</v>
      </c>
      <c r="R32" s="697">
        <f t="shared" si="2"/>
        <v>5529224</v>
      </c>
      <c r="S32" s="697">
        <f t="shared" si="2"/>
        <v>363397</v>
      </c>
    </row>
    <row r="33" spans="1:19" ht="14.25" customHeight="1">
      <c r="A33" s="860" t="s">
        <v>512</v>
      </c>
      <c r="B33" s="860"/>
      <c r="C33" s="627">
        <v>48000</v>
      </c>
      <c r="D33" s="610">
        <v>15400</v>
      </c>
      <c r="E33" s="610">
        <v>33901</v>
      </c>
      <c r="F33" s="610"/>
      <c r="G33" s="610">
        <v>5556</v>
      </c>
      <c r="H33" s="610">
        <v>1500</v>
      </c>
      <c r="I33" s="698">
        <v>1390</v>
      </c>
      <c r="J33" s="698">
        <v>1390</v>
      </c>
      <c r="K33" s="698">
        <v>1390</v>
      </c>
      <c r="L33" s="626">
        <f>SUM(H33+I33+J33+K33)</f>
        <v>5670</v>
      </c>
      <c r="M33" s="574">
        <f>176+3249</f>
        <v>3425</v>
      </c>
      <c r="N33" s="574">
        <v>71</v>
      </c>
      <c r="O33" s="574">
        <v>2668</v>
      </c>
      <c r="P33" s="431">
        <v>0</v>
      </c>
      <c r="Q33" s="689"/>
      <c r="R33" s="689"/>
      <c r="S33" s="689"/>
    </row>
    <row r="34" spans="1:19" ht="12.75">
      <c r="A34" s="887" t="s">
        <v>0</v>
      </c>
      <c r="B34" s="887"/>
      <c r="C34" s="684">
        <f aca="true" t="shared" si="3" ref="C34:S34">+C31+C32+C33</f>
        <v>1747000</v>
      </c>
      <c r="D34" s="684">
        <f t="shared" si="3"/>
        <v>270270</v>
      </c>
      <c r="E34" s="684">
        <f t="shared" si="3"/>
        <v>656060</v>
      </c>
      <c r="F34" s="684">
        <f t="shared" si="3"/>
        <v>32663</v>
      </c>
      <c r="G34" s="684">
        <f t="shared" si="3"/>
        <v>503519</v>
      </c>
      <c r="H34" s="684">
        <f t="shared" si="3"/>
        <v>119650</v>
      </c>
      <c r="I34" s="684">
        <f t="shared" si="3"/>
        <v>125870</v>
      </c>
      <c r="J34" s="684">
        <f t="shared" si="3"/>
        <v>125870</v>
      </c>
      <c r="K34" s="684">
        <f t="shared" si="3"/>
        <v>125870</v>
      </c>
      <c r="L34" s="684">
        <f t="shared" si="3"/>
        <v>497260</v>
      </c>
      <c r="M34" s="684">
        <f t="shared" si="3"/>
        <v>398272</v>
      </c>
      <c r="N34" s="684">
        <f t="shared" si="3"/>
        <v>3085</v>
      </c>
      <c r="O34" s="687">
        <f t="shared" si="3"/>
        <v>195265</v>
      </c>
      <c r="P34" s="689">
        <f t="shared" si="3"/>
        <v>35150276</v>
      </c>
      <c r="Q34" s="689">
        <f t="shared" si="3"/>
        <v>11483654</v>
      </c>
      <c r="R34" s="689">
        <f t="shared" si="3"/>
        <v>17893327</v>
      </c>
      <c r="S34" s="689">
        <f t="shared" si="3"/>
        <v>891289</v>
      </c>
    </row>
    <row r="36" spans="4:6" ht="12.75">
      <c r="D36" s="15"/>
      <c r="E36" s="15"/>
      <c r="F36" s="15"/>
    </row>
    <row r="37" ht="13.5" customHeight="1"/>
  </sheetData>
  <sheetProtection/>
  <mergeCells count="10">
    <mergeCell ref="A31:B31"/>
    <mergeCell ref="A32:B32"/>
    <mergeCell ref="A33:B33"/>
    <mergeCell ref="A34:B34"/>
    <mergeCell ref="P4:S4"/>
    <mergeCell ref="A1:N2"/>
    <mergeCell ref="A4:A5"/>
    <mergeCell ref="B4:B5"/>
    <mergeCell ref="C4:F4"/>
    <mergeCell ref="G4:O4"/>
  </mergeCells>
  <printOptions horizontalCentered="1" verticalCentered="1"/>
  <pageMargins left="0.75" right="0.75" top="0.75" bottom="0.75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L37"/>
  <sheetViews>
    <sheetView zoomScalePageLayoutView="0" workbookViewId="0" topLeftCell="B1">
      <selection activeCell="P13" sqref="P13"/>
    </sheetView>
  </sheetViews>
  <sheetFormatPr defaultColWidth="9.140625" defaultRowHeight="12.75"/>
  <cols>
    <col min="1" max="1" width="9.140625" style="13" customWidth="1"/>
    <col min="2" max="2" width="5.7109375" style="13" customWidth="1"/>
    <col min="3" max="3" width="14.140625" style="13" customWidth="1"/>
    <col min="4" max="4" width="6.7109375" style="13" customWidth="1"/>
    <col min="5" max="5" width="5.140625" style="13" customWidth="1"/>
    <col min="6" max="6" width="7.57421875" style="13" customWidth="1"/>
    <col min="7" max="7" width="7.421875" style="13" customWidth="1"/>
    <col min="8" max="8" width="7.00390625" style="13" customWidth="1"/>
    <col min="9" max="9" width="7.140625" style="13" customWidth="1"/>
    <col min="10" max="10" width="7.00390625" style="13" customWidth="1"/>
    <col min="11" max="11" width="6.7109375" style="13" customWidth="1"/>
    <col min="12" max="16384" width="9.140625" style="13" customWidth="1"/>
  </cols>
  <sheetData>
    <row r="1" ht="9.75" customHeight="1"/>
    <row r="2" spans="2:12" ht="15" customHeight="1">
      <c r="B2" s="851" t="s">
        <v>791</v>
      </c>
      <c r="C2" s="851"/>
      <c r="D2" s="851"/>
      <c r="E2" s="851"/>
      <c r="F2" s="851"/>
      <c r="G2" s="851"/>
      <c r="H2" s="851"/>
      <c r="I2" s="851"/>
      <c r="J2" s="851"/>
      <c r="K2" s="851"/>
      <c r="L2" s="438"/>
    </row>
    <row r="3" spans="2:11" ht="12.75" customHeight="1">
      <c r="B3" s="851"/>
      <c r="C3" s="851"/>
      <c r="D3" s="851"/>
      <c r="E3" s="851"/>
      <c r="F3" s="851"/>
      <c r="G3" s="851"/>
      <c r="H3" s="851"/>
      <c r="I3" s="851"/>
      <c r="J3" s="851"/>
      <c r="K3" s="851"/>
    </row>
    <row r="4" spans="2:7" ht="15" customHeight="1">
      <c r="B4" s="15" t="s">
        <v>236</v>
      </c>
      <c r="C4" s="15"/>
      <c r="D4" s="15"/>
      <c r="E4" s="15"/>
      <c r="F4" s="15"/>
      <c r="G4" s="15"/>
    </row>
    <row r="5" spans="2:11" ht="21" customHeight="1">
      <c r="B5" s="783" t="s">
        <v>27</v>
      </c>
      <c r="C5" s="783" t="s">
        <v>28</v>
      </c>
      <c r="D5" s="889" t="s">
        <v>564</v>
      </c>
      <c r="E5" s="889"/>
      <c r="F5" s="889"/>
      <c r="G5" s="889"/>
      <c r="H5" s="889" t="s">
        <v>565</v>
      </c>
      <c r="I5" s="889"/>
      <c r="J5" s="889"/>
      <c r="K5" s="889"/>
    </row>
    <row r="6" spans="2:11" ht="32.25" customHeight="1">
      <c r="B6" s="783"/>
      <c r="C6" s="783"/>
      <c r="D6" s="297" t="s">
        <v>69</v>
      </c>
      <c r="E6" s="297" t="s">
        <v>235</v>
      </c>
      <c r="F6" s="297" t="s">
        <v>251</v>
      </c>
      <c r="G6" s="297" t="s">
        <v>252</v>
      </c>
      <c r="H6" s="21" t="s">
        <v>69</v>
      </c>
      <c r="I6" s="21" t="s">
        <v>235</v>
      </c>
      <c r="J6" s="21" t="s">
        <v>251</v>
      </c>
      <c r="K6" s="21" t="s">
        <v>252</v>
      </c>
    </row>
    <row r="7" spans="2:11" ht="12.75">
      <c r="B7" s="1">
        <v>1</v>
      </c>
      <c r="C7" s="8" t="s">
        <v>83</v>
      </c>
      <c r="D7" s="279">
        <v>950</v>
      </c>
      <c r="E7" s="279">
        <v>950</v>
      </c>
      <c r="F7" s="518">
        <v>296</v>
      </c>
      <c r="G7" s="518">
        <v>578</v>
      </c>
      <c r="H7" s="279">
        <v>170</v>
      </c>
      <c r="I7" s="279">
        <v>87</v>
      </c>
      <c r="J7" s="518">
        <v>38</v>
      </c>
      <c r="K7" s="518">
        <v>45</v>
      </c>
    </row>
    <row r="8" spans="2:11" ht="12.75">
      <c r="B8" s="1">
        <v>2</v>
      </c>
      <c r="C8" s="8" t="s">
        <v>84</v>
      </c>
      <c r="D8" s="279">
        <v>60</v>
      </c>
      <c r="E8" s="279">
        <v>60</v>
      </c>
      <c r="F8" s="439">
        <v>105</v>
      </c>
      <c r="G8" s="439">
        <v>45</v>
      </c>
      <c r="H8" s="279">
        <v>33</v>
      </c>
      <c r="I8" s="279">
        <v>16</v>
      </c>
      <c r="J8" s="439">
        <v>7</v>
      </c>
      <c r="K8" s="439">
        <v>12</v>
      </c>
    </row>
    <row r="9" spans="2:11" ht="12.75">
      <c r="B9" s="1">
        <v>3</v>
      </c>
      <c r="C9" s="8" t="s">
        <v>85</v>
      </c>
      <c r="D9" s="279">
        <v>100</v>
      </c>
      <c r="E9" s="279">
        <v>100</v>
      </c>
      <c r="F9" s="518">
        <v>2</v>
      </c>
      <c r="G9" s="518">
        <v>98</v>
      </c>
      <c r="H9" s="279">
        <v>29</v>
      </c>
      <c r="I9" s="279">
        <v>15</v>
      </c>
      <c r="J9" s="518">
        <v>9</v>
      </c>
      <c r="K9" s="518">
        <v>1</v>
      </c>
    </row>
    <row r="10" spans="2:11" ht="12.75">
      <c r="B10" s="1">
        <v>4</v>
      </c>
      <c r="C10" s="8" t="s">
        <v>86</v>
      </c>
      <c r="D10" s="279">
        <v>45</v>
      </c>
      <c r="E10" s="279">
        <v>45</v>
      </c>
      <c r="F10" s="439">
        <v>42</v>
      </c>
      <c r="G10" s="439">
        <v>22</v>
      </c>
      <c r="H10" s="279">
        <v>32</v>
      </c>
      <c r="I10" s="279">
        <v>15</v>
      </c>
      <c r="J10" s="279">
        <v>2</v>
      </c>
      <c r="K10" s="279">
        <v>13</v>
      </c>
    </row>
    <row r="11" spans="2:11" ht="12.75">
      <c r="B11" s="1">
        <v>5</v>
      </c>
      <c r="C11" s="8" t="s">
        <v>87</v>
      </c>
      <c r="D11" s="279">
        <v>30</v>
      </c>
      <c r="E11" s="279">
        <v>30</v>
      </c>
      <c r="F11" s="439">
        <v>34</v>
      </c>
      <c r="G11" s="439">
        <v>28</v>
      </c>
      <c r="H11" s="279">
        <v>21</v>
      </c>
      <c r="I11" s="279">
        <v>10</v>
      </c>
      <c r="J11" s="279">
        <v>0</v>
      </c>
      <c r="K11" s="279">
        <v>10</v>
      </c>
    </row>
    <row r="12" spans="2:11" ht="12.75">
      <c r="B12" s="1">
        <v>6</v>
      </c>
      <c r="C12" s="8" t="s">
        <v>242</v>
      </c>
      <c r="D12" s="279">
        <v>90</v>
      </c>
      <c r="E12" s="279">
        <v>90</v>
      </c>
      <c r="F12" s="439">
        <v>34</v>
      </c>
      <c r="G12" s="439">
        <v>26</v>
      </c>
      <c r="H12" s="279">
        <v>100</v>
      </c>
      <c r="I12" s="279">
        <v>50</v>
      </c>
      <c r="J12" s="439">
        <v>4</v>
      </c>
      <c r="K12" s="439">
        <v>21</v>
      </c>
    </row>
    <row r="13" spans="2:11" ht="12.75">
      <c r="B13" s="1">
        <v>7</v>
      </c>
      <c r="C13" s="8" t="s">
        <v>89</v>
      </c>
      <c r="D13" s="279">
        <v>25</v>
      </c>
      <c r="E13" s="279">
        <v>25</v>
      </c>
      <c r="F13" s="518">
        <v>23</v>
      </c>
      <c r="G13" s="518">
        <v>23</v>
      </c>
      <c r="H13" s="279">
        <v>15</v>
      </c>
      <c r="I13" s="279">
        <v>8</v>
      </c>
      <c r="J13" s="518">
        <v>0</v>
      </c>
      <c r="K13" s="518">
        <v>7</v>
      </c>
    </row>
    <row r="14" spans="2:11" ht="12.75">
      <c r="B14" s="1">
        <v>8</v>
      </c>
      <c r="C14" s="8" t="s">
        <v>90</v>
      </c>
      <c r="D14" s="520">
        <v>30</v>
      </c>
      <c r="E14" s="520">
        <v>30</v>
      </c>
      <c r="F14" s="519">
        <v>26</v>
      </c>
      <c r="G14" s="518">
        <v>22</v>
      </c>
      <c r="H14" s="520">
        <v>7</v>
      </c>
      <c r="I14" s="279">
        <v>3</v>
      </c>
      <c r="J14" s="519">
        <v>2</v>
      </c>
      <c r="K14" s="518">
        <v>3</v>
      </c>
    </row>
    <row r="15" spans="2:11" ht="14.25">
      <c r="B15" s="1">
        <v>9</v>
      </c>
      <c r="C15" s="8" t="s">
        <v>91</v>
      </c>
      <c r="D15" s="525">
        <v>30</v>
      </c>
      <c r="E15" s="525">
        <v>30</v>
      </c>
      <c r="F15" s="523">
        <v>9</v>
      </c>
      <c r="G15" s="523">
        <v>30</v>
      </c>
      <c r="H15" s="525">
        <v>9</v>
      </c>
      <c r="I15" s="279">
        <v>2</v>
      </c>
      <c r="J15" s="520"/>
      <c r="K15" s="520"/>
    </row>
    <row r="16" spans="2:12" ht="12.75">
      <c r="B16" s="1">
        <v>10</v>
      </c>
      <c r="C16" s="8" t="s">
        <v>92</v>
      </c>
      <c r="D16" s="279">
        <v>22</v>
      </c>
      <c r="E16" s="279">
        <v>22</v>
      </c>
      <c r="F16" s="518">
        <v>1</v>
      </c>
      <c r="G16" s="521">
        <v>21</v>
      </c>
      <c r="H16" s="279">
        <v>23</v>
      </c>
      <c r="I16" s="279">
        <v>13</v>
      </c>
      <c r="J16" s="518">
        <v>8</v>
      </c>
      <c r="K16" s="521">
        <v>10</v>
      </c>
      <c r="L16" s="139"/>
    </row>
    <row r="17" spans="2:11" ht="12.75">
      <c r="B17" s="1">
        <v>11</v>
      </c>
      <c r="C17" s="8" t="s">
        <v>93</v>
      </c>
      <c r="D17" s="279">
        <v>10</v>
      </c>
      <c r="E17" s="279">
        <v>10</v>
      </c>
      <c r="F17" s="279">
        <v>50</v>
      </c>
      <c r="G17" s="279">
        <v>0</v>
      </c>
      <c r="H17" s="279">
        <v>3</v>
      </c>
      <c r="I17" s="279">
        <v>2</v>
      </c>
      <c r="J17" s="518">
        <v>2</v>
      </c>
      <c r="K17" s="518">
        <v>0</v>
      </c>
    </row>
    <row r="18" spans="2:11" ht="12.75">
      <c r="B18" s="1">
        <v>12</v>
      </c>
      <c r="C18" s="8" t="s">
        <v>94</v>
      </c>
      <c r="D18" s="279">
        <v>45</v>
      </c>
      <c r="E18" s="279">
        <v>45</v>
      </c>
      <c r="F18" s="518">
        <v>38</v>
      </c>
      <c r="G18" s="518">
        <v>31</v>
      </c>
      <c r="H18" s="279">
        <v>10</v>
      </c>
      <c r="I18" s="279">
        <v>5</v>
      </c>
      <c r="J18" s="518">
        <v>0</v>
      </c>
      <c r="K18" s="518">
        <v>3</v>
      </c>
    </row>
    <row r="19" spans="2:11" ht="12.75">
      <c r="B19" s="1">
        <v>13</v>
      </c>
      <c r="C19" s="8" t="s">
        <v>62</v>
      </c>
      <c r="D19" s="279">
        <v>30</v>
      </c>
      <c r="E19" s="279">
        <v>30</v>
      </c>
      <c r="F19" s="524">
        <v>4</v>
      </c>
      <c r="G19" s="524">
        <v>24</v>
      </c>
      <c r="H19" s="279">
        <v>25</v>
      </c>
      <c r="I19" s="279">
        <v>12</v>
      </c>
      <c r="J19" s="518">
        <v>2</v>
      </c>
      <c r="K19" s="518">
        <v>10</v>
      </c>
    </row>
    <row r="20" spans="2:11" ht="12.75">
      <c r="B20" s="1">
        <v>14</v>
      </c>
      <c r="C20" s="8" t="s">
        <v>95</v>
      </c>
      <c r="D20" s="279">
        <v>20</v>
      </c>
      <c r="E20" s="279">
        <v>20</v>
      </c>
      <c r="F20" s="279">
        <v>4</v>
      </c>
      <c r="G20" s="279">
        <v>16</v>
      </c>
      <c r="H20" s="526">
        <v>10</v>
      </c>
      <c r="I20" s="279">
        <v>5</v>
      </c>
      <c r="J20" s="279">
        <v>2</v>
      </c>
      <c r="K20" s="518">
        <v>3</v>
      </c>
    </row>
    <row r="21" spans="2:11" ht="12.75">
      <c r="B21" s="1">
        <v>15</v>
      </c>
      <c r="C21" s="8" t="s">
        <v>48</v>
      </c>
      <c r="D21" s="279">
        <v>0</v>
      </c>
      <c r="E21" s="279">
        <v>0</v>
      </c>
      <c r="F21" s="522"/>
      <c r="G21" s="522"/>
      <c r="H21" s="279">
        <v>0</v>
      </c>
      <c r="I21" s="279"/>
      <c r="J21" s="522"/>
      <c r="K21" s="518"/>
    </row>
    <row r="22" spans="2:11" ht="12.75">
      <c r="B22" s="1">
        <v>16</v>
      </c>
      <c r="C22" s="8" t="s">
        <v>96</v>
      </c>
      <c r="D22" s="279">
        <v>25</v>
      </c>
      <c r="E22" s="279">
        <v>25</v>
      </c>
      <c r="F22" s="518">
        <v>7</v>
      </c>
      <c r="G22" s="518">
        <v>25</v>
      </c>
      <c r="H22" s="279">
        <v>3</v>
      </c>
      <c r="I22" s="279">
        <v>2</v>
      </c>
      <c r="J22" s="518">
        <v>2</v>
      </c>
      <c r="K22" s="518">
        <v>0</v>
      </c>
    </row>
    <row r="23" spans="2:11" ht="12.75">
      <c r="B23" s="1">
        <v>17</v>
      </c>
      <c r="C23" s="8" t="s">
        <v>97</v>
      </c>
      <c r="D23" s="279">
        <v>5</v>
      </c>
      <c r="E23" s="279">
        <v>5</v>
      </c>
      <c r="F23" s="518">
        <f>2+6</f>
        <v>8</v>
      </c>
      <c r="G23" s="518"/>
      <c r="H23" s="279">
        <v>4</v>
      </c>
      <c r="I23" s="279">
        <v>2</v>
      </c>
      <c r="J23" s="518">
        <v>1</v>
      </c>
      <c r="K23" s="518">
        <v>3</v>
      </c>
    </row>
    <row r="24" spans="2:11" ht="12.75">
      <c r="B24" s="1">
        <v>18</v>
      </c>
      <c r="C24" s="8" t="s">
        <v>98</v>
      </c>
      <c r="D24" s="439">
        <v>5</v>
      </c>
      <c r="E24" s="439">
        <v>5</v>
      </c>
      <c r="F24" s="518">
        <v>3</v>
      </c>
      <c r="G24" s="518">
        <v>2</v>
      </c>
      <c r="H24" s="439">
        <v>0</v>
      </c>
      <c r="I24" s="279">
        <v>0</v>
      </c>
      <c r="J24" s="518"/>
      <c r="K24" s="518"/>
    </row>
    <row r="25" spans="2:11" ht="12.75">
      <c r="B25" s="1">
        <v>19</v>
      </c>
      <c r="C25" s="8" t="s">
        <v>243</v>
      </c>
      <c r="D25" s="279">
        <v>20</v>
      </c>
      <c r="E25" s="279">
        <v>20</v>
      </c>
      <c r="F25" s="518">
        <v>6</v>
      </c>
      <c r="G25" s="521"/>
      <c r="H25" s="279">
        <v>0</v>
      </c>
      <c r="I25" s="427">
        <v>0</v>
      </c>
      <c r="J25" s="519"/>
      <c r="K25" s="518"/>
    </row>
    <row r="26" spans="2:11" ht="12.75">
      <c r="B26" s="1">
        <v>20</v>
      </c>
      <c r="C26" s="8" t="s">
        <v>250</v>
      </c>
      <c r="D26" s="521">
        <v>15</v>
      </c>
      <c r="E26" s="521">
        <v>15</v>
      </c>
      <c r="F26" s="518">
        <v>2</v>
      </c>
      <c r="G26" s="518">
        <v>13</v>
      </c>
      <c r="H26" s="521">
        <v>3</v>
      </c>
      <c r="I26" s="427">
        <v>2</v>
      </c>
      <c r="J26" s="518">
        <v>3</v>
      </c>
      <c r="K26" s="518">
        <v>0</v>
      </c>
    </row>
    <row r="27" spans="2:11" ht="12.75">
      <c r="B27" s="1">
        <v>21</v>
      </c>
      <c r="C27" s="8" t="s">
        <v>249</v>
      </c>
      <c r="D27" s="279">
        <v>3</v>
      </c>
      <c r="E27" s="279">
        <v>3</v>
      </c>
      <c r="F27" s="518">
        <v>3</v>
      </c>
      <c r="G27" s="518">
        <v>3</v>
      </c>
      <c r="H27" s="279">
        <v>15</v>
      </c>
      <c r="I27" s="427">
        <v>7</v>
      </c>
      <c r="J27" s="518">
        <v>4</v>
      </c>
      <c r="K27" s="518">
        <v>3</v>
      </c>
    </row>
    <row r="28" spans="2:11" ht="12.75">
      <c r="B28" s="1">
        <v>22</v>
      </c>
      <c r="C28" s="8" t="s">
        <v>246</v>
      </c>
      <c r="D28" s="279">
        <v>10</v>
      </c>
      <c r="E28" s="279">
        <v>10</v>
      </c>
      <c r="F28" s="518">
        <v>26</v>
      </c>
      <c r="G28" s="518">
        <v>6</v>
      </c>
      <c r="H28" s="279">
        <v>4</v>
      </c>
      <c r="I28" s="427">
        <v>2</v>
      </c>
      <c r="J28" s="518">
        <v>4</v>
      </c>
      <c r="K28" s="518">
        <v>0</v>
      </c>
    </row>
    <row r="29" spans="2:11" ht="12.75">
      <c r="B29" s="1">
        <v>23</v>
      </c>
      <c r="C29" s="8" t="s">
        <v>247</v>
      </c>
      <c r="D29" s="279">
        <v>70</v>
      </c>
      <c r="E29" s="279">
        <v>70</v>
      </c>
      <c r="F29" s="13">
        <v>1</v>
      </c>
      <c r="G29" s="279">
        <v>69</v>
      </c>
      <c r="H29" s="279">
        <v>7</v>
      </c>
      <c r="I29" s="427">
        <v>3</v>
      </c>
      <c r="J29" s="279">
        <v>1</v>
      </c>
      <c r="K29" s="279">
        <v>2</v>
      </c>
    </row>
    <row r="30" spans="2:11" ht="12.75">
      <c r="B30" s="1">
        <v>24</v>
      </c>
      <c r="C30" s="8" t="s">
        <v>248</v>
      </c>
      <c r="D30" s="279">
        <v>80</v>
      </c>
      <c r="E30" s="279">
        <v>80</v>
      </c>
      <c r="F30" s="422">
        <v>40</v>
      </c>
      <c r="G30" s="527">
        <v>87</v>
      </c>
      <c r="H30" s="279">
        <v>48</v>
      </c>
      <c r="I30" s="427">
        <v>25</v>
      </c>
      <c r="J30" s="279">
        <v>7</v>
      </c>
      <c r="K30" s="279">
        <v>13</v>
      </c>
    </row>
    <row r="31" spans="2:11" ht="12.75">
      <c r="B31" s="1">
        <v>25</v>
      </c>
      <c r="C31" s="8" t="s">
        <v>58</v>
      </c>
      <c r="D31" s="439">
        <v>75</v>
      </c>
      <c r="E31" s="439">
        <v>75</v>
      </c>
      <c r="F31" s="279">
        <v>102</v>
      </c>
      <c r="G31" s="439">
        <v>63</v>
      </c>
      <c r="H31" s="439">
        <v>41</v>
      </c>
      <c r="I31" s="427">
        <v>20</v>
      </c>
      <c r="J31" s="521">
        <v>5</v>
      </c>
      <c r="K31" s="521">
        <v>14</v>
      </c>
    </row>
    <row r="32" spans="2:11" ht="12.75">
      <c r="B32" s="888" t="s">
        <v>1</v>
      </c>
      <c r="C32" s="888"/>
      <c r="D32" s="351">
        <f aca="true" t="shared" si="0" ref="D32:K32">SUM(D7:D24)</f>
        <v>1522</v>
      </c>
      <c r="E32" s="351">
        <f t="shared" si="0"/>
        <v>1522</v>
      </c>
      <c r="F32" s="351">
        <f t="shared" si="0"/>
        <v>686</v>
      </c>
      <c r="G32" s="351">
        <f t="shared" si="0"/>
        <v>991</v>
      </c>
      <c r="H32" s="233">
        <f t="shared" si="0"/>
        <v>494</v>
      </c>
      <c r="I32" s="233">
        <f t="shared" si="0"/>
        <v>247</v>
      </c>
      <c r="J32" s="233">
        <f t="shared" si="0"/>
        <v>79</v>
      </c>
      <c r="K32" s="233">
        <f t="shared" si="0"/>
        <v>141</v>
      </c>
    </row>
    <row r="33" spans="2:11" ht="12.75">
      <c r="B33" s="888" t="s">
        <v>2</v>
      </c>
      <c r="C33" s="888"/>
      <c r="D33" s="233">
        <f aca="true" t="shared" si="1" ref="D33:K33">SUM(D25:D31)</f>
        <v>273</v>
      </c>
      <c r="E33" s="233">
        <f t="shared" si="1"/>
        <v>273</v>
      </c>
      <c r="F33" s="233">
        <f t="shared" si="1"/>
        <v>180</v>
      </c>
      <c r="G33" s="233">
        <f t="shared" si="1"/>
        <v>241</v>
      </c>
      <c r="H33" s="233">
        <f t="shared" si="1"/>
        <v>118</v>
      </c>
      <c r="I33" s="233">
        <f t="shared" si="1"/>
        <v>59</v>
      </c>
      <c r="J33" s="233">
        <f>SUM(J25:J31)</f>
        <v>24</v>
      </c>
      <c r="K33" s="233">
        <f t="shared" si="1"/>
        <v>32</v>
      </c>
    </row>
    <row r="34" spans="2:11" ht="12.75">
      <c r="B34" s="890" t="s">
        <v>512</v>
      </c>
      <c r="C34" s="890"/>
      <c r="D34" s="233">
        <v>5</v>
      </c>
      <c r="E34" s="233">
        <v>5</v>
      </c>
      <c r="F34" s="233">
        <v>7</v>
      </c>
      <c r="G34" s="233">
        <v>5</v>
      </c>
      <c r="H34" s="233">
        <v>0</v>
      </c>
      <c r="I34" s="233"/>
      <c r="J34" s="233"/>
      <c r="K34" s="233"/>
    </row>
    <row r="35" spans="2:11" ht="12.75">
      <c r="B35" s="888" t="s">
        <v>0</v>
      </c>
      <c r="C35" s="888"/>
      <c r="D35" s="233">
        <f>SUM(D32:D33:D34)</f>
        <v>1800</v>
      </c>
      <c r="E35" s="233">
        <f>SUM(E32:E33:E34)</f>
        <v>1800</v>
      </c>
      <c r="F35" s="233">
        <f>SUM(F32:F33:F34)</f>
        <v>873</v>
      </c>
      <c r="G35" s="233">
        <f>SUM(G32:G33:G34)</f>
        <v>1237</v>
      </c>
      <c r="H35" s="233">
        <f>SUM(H32:H33)</f>
        <v>612</v>
      </c>
      <c r="I35" s="233">
        <f>SUM(I32:I33)</f>
        <v>306</v>
      </c>
      <c r="J35" s="233">
        <f>SUM(J32:J33)</f>
        <v>103</v>
      </c>
      <c r="K35" s="233">
        <f>SUM(K32:K33)</f>
        <v>173</v>
      </c>
    </row>
    <row r="36" spans="4:9" ht="12.75">
      <c r="D36" s="15"/>
      <c r="E36" s="15"/>
      <c r="F36" s="15"/>
      <c r="G36" s="15"/>
      <c r="I36" s="15"/>
    </row>
    <row r="37" ht="12.75">
      <c r="D37" s="287"/>
    </row>
  </sheetData>
  <sheetProtection/>
  <mergeCells count="9">
    <mergeCell ref="B2:K3"/>
    <mergeCell ref="B35:C35"/>
    <mergeCell ref="D5:G5"/>
    <mergeCell ref="C5:C6"/>
    <mergeCell ref="B5:B6"/>
    <mergeCell ref="H5:K5"/>
    <mergeCell ref="B32:C32"/>
    <mergeCell ref="B33:C33"/>
    <mergeCell ref="B34:C34"/>
  </mergeCells>
  <printOptions horizontalCentered="1" verticalCentered="1"/>
  <pageMargins left="0.75" right="0.75" top="1" bottom="1" header="0.5" footer="0.5"/>
  <pageSetup horizontalDpi="600" verticalDpi="600" orientation="landscape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4.7109375" style="418" customWidth="1"/>
    <col min="2" max="2" width="20.140625" style="13" customWidth="1"/>
    <col min="3" max="3" width="7.00390625" style="13" customWidth="1"/>
    <col min="4" max="4" width="6.8515625" style="13" customWidth="1"/>
    <col min="5" max="5" width="7.00390625" style="13" customWidth="1"/>
    <col min="6" max="6" width="6.8515625" style="13" customWidth="1"/>
    <col min="7" max="7" width="8.8515625" style="13" customWidth="1"/>
    <col min="8" max="8" width="7.140625" style="13" bestFit="1" customWidth="1"/>
    <col min="9" max="9" width="6.8515625" style="13" customWidth="1"/>
    <col min="10" max="10" width="8.00390625" style="13" customWidth="1"/>
    <col min="11" max="11" width="7.140625" style="13" bestFit="1" customWidth="1"/>
    <col min="12" max="12" width="7.00390625" style="13" customWidth="1"/>
    <col min="13" max="13" width="7.8515625" style="13" customWidth="1"/>
    <col min="14" max="15" width="8.28125" style="13" customWidth="1"/>
    <col min="16" max="16" width="7.8515625" style="13" customWidth="1"/>
    <col min="17" max="17" width="7.57421875" style="13" customWidth="1"/>
    <col min="18" max="16384" width="9.140625" style="13" customWidth="1"/>
  </cols>
  <sheetData>
    <row r="1" spans="1:13" ht="18.75" customHeight="1">
      <c r="A1" s="781" t="s">
        <v>790</v>
      </c>
      <c r="B1" s="781"/>
      <c r="C1" s="781"/>
      <c r="D1" s="781"/>
      <c r="E1" s="781"/>
      <c r="F1" s="781"/>
      <c r="G1" s="781"/>
      <c r="H1" s="438"/>
      <c r="I1" s="438"/>
      <c r="J1" s="438"/>
      <c r="K1" s="438"/>
      <c r="L1" s="438"/>
      <c r="M1" s="438"/>
    </row>
    <row r="2" spans="1:13" ht="21.75" customHeight="1">
      <c r="A2" s="781"/>
      <c r="B2" s="781"/>
      <c r="C2" s="781"/>
      <c r="D2" s="781"/>
      <c r="E2" s="781"/>
      <c r="F2" s="781"/>
      <c r="G2" s="781"/>
      <c r="H2" s="438"/>
      <c r="I2" s="438"/>
      <c r="J2" s="438"/>
      <c r="K2" s="438"/>
      <c r="L2" s="438"/>
      <c r="M2" s="438"/>
    </row>
    <row r="3" spans="1:12" ht="12.75" customHeight="1">
      <c r="A3" s="199" t="s">
        <v>526</v>
      </c>
      <c r="B3" s="199"/>
      <c r="C3" s="15"/>
      <c r="D3" s="15"/>
      <c r="E3" s="15"/>
      <c r="F3" s="15"/>
      <c r="G3" s="15"/>
      <c r="L3" s="440"/>
    </row>
    <row r="4" spans="1:7" ht="12.75">
      <c r="A4" s="782" t="s">
        <v>27</v>
      </c>
      <c r="B4" s="782" t="s">
        <v>28</v>
      </c>
      <c r="C4" s="783" t="s">
        <v>527</v>
      </c>
      <c r="D4" s="783"/>
      <c r="E4" s="783"/>
      <c r="F4" s="783"/>
      <c r="G4" s="783"/>
    </row>
    <row r="5" spans="1:7" ht="12.75">
      <c r="A5" s="782"/>
      <c r="B5" s="782"/>
      <c r="C5" s="1" t="s">
        <v>69</v>
      </c>
      <c r="D5" s="1" t="s">
        <v>510</v>
      </c>
      <c r="E5" s="1" t="s">
        <v>251</v>
      </c>
      <c r="F5" s="1" t="s">
        <v>511</v>
      </c>
      <c r="G5" s="1" t="s">
        <v>528</v>
      </c>
    </row>
    <row r="6" spans="1:13" ht="15">
      <c r="A6" s="171">
        <v>1</v>
      </c>
      <c r="B6" s="289" t="s">
        <v>83</v>
      </c>
      <c r="C6" s="529">
        <v>51869</v>
      </c>
      <c r="D6" s="422">
        <v>51869</v>
      </c>
      <c r="E6" s="422">
        <v>43694</v>
      </c>
      <c r="F6" s="422">
        <v>0</v>
      </c>
      <c r="G6" s="422">
        <v>8175</v>
      </c>
      <c r="J6" s="26"/>
      <c r="K6" s="26"/>
      <c r="L6" s="418"/>
      <c r="M6" s="15"/>
    </row>
    <row r="7" spans="1:13" ht="15">
      <c r="A7" s="171">
        <v>2</v>
      </c>
      <c r="B7" s="289" t="s">
        <v>84</v>
      </c>
      <c r="C7" s="526">
        <v>11420</v>
      </c>
      <c r="D7" s="422">
        <v>11420</v>
      </c>
      <c r="E7" s="422">
        <v>11300</v>
      </c>
      <c r="F7" s="422">
        <v>0</v>
      </c>
      <c r="G7" s="422">
        <v>120</v>
      </c>
      <c r="I7" s="224"/>
      <c r="J7" s="224"/>
      <c r="K7" s="224"/>
      <c r="L7" s="224"/>
      <c r="M7" s="224"/>
    </row>
    <row r="8" spans="1:12" ht="15">
      <c r="A8" s="171">
        <v>3</v>
      </c>
      <c r="B8" s="289" t="s">
        <v>85</v>
      </c>
      <c r="C8" s="526">
        <v>4998</v>
      </c>
      <c r="D8" s="528">
        <v>4998</v>
      </c>
      <c r="E8" s="528">
        <v>4340</v>
      </c>
      <c r="F8" s="528">
        <v>0</v>
      </c>
      <c r="G8" s="528">
        <v>984</v>
      </c>
      <c r="J8" s="26"/>
      <c r="K8" s="26"/>
      <c r="L8" s="26"/>
    </row>
    <row r="9" spans="1:10" ht="15">
      <c r="A9" s="171">
        <v>4</v>
      </c>
      <c r="B9" s="289" t="s">
        <v>87</v>
      </c>
      <c r="C9" s="526">
        <v>6630</v>
      </c>
      <c r="D9" s="279">
        <v>6630</v>
      </c>
      <c r="E9" s="279">
        <v>6067</v>
      </c>
      <c r="F9" s="279">
        <v>0</v>
      </c>
      <c r="G9" s="279">
        <v>563</v>
      </c>
      <c r="H9" s="441"/>
      <c r="I9" s="441"/>
      <c r="J9" s="441"/>
    </row>
    <row r="10" spans="1:10" ht="15">
      <c r="A10" s="171">
        <v>5</v>
      </c>
      <c r="B10" s="289" t="s">
        <v>86</v>
      </c>
      <c r="C10" s="526">
        <v>4550</v>
      </c>
      <c r="D10" s="279">
        <v>4550</v>
      </c>
      <c r="E10" s="279">
        <v>4151</v>
      </c>
      <c r="F10" s="279">
        <v>0</v>
      </c>
      <c r="G10" s="279">
        <v>399</v>
      </c>
      <c r="H10" s="441"/>
      <c r="I10" s="441"/>
      <c r="J10" s="441"/>
    </row>
    <row r="11" spans="1:10" ht="15">
      <c r="A11" s="171">
        <v>6</v>
      </c>
      <c r="B11" s="289" t="s">
        <v>242</v>
      </c>
      <c r="C11" s="526">
        <v>9400</v>
      </c>
      <c r="D11" s="279">
        <v>9400</v>
      </c>
      <c r="E11" s="279">
        <v>9128</v>
      </c>
      <c r="F11" s="279">
        <v>0</v>
      </c>
      <c r="G11" s="279">
        <v>272</v>
      </c>
      <c r="H11" s="26"/>
      <c r="I11" s="26"/>
      <c r="J11" s="26"/>
    </row>
    <row r="12" spans="1:10" ht="15">
      <c r="A12" s="171">
        <v>7</v>
      </c>
      <c r="B12" s="289" t="s">
        <v>89</v>
      </c>
      <c r="C12" s="530">
        <v>6420</v>
      </c>
      <c r="D12" s="422">
        <v>6420</v>
      </c>
      <c r="E12" s="422">
        <v>5535</v>
      </c>
      <c r="F12" s="422">
        <v>1</v>
      </c>
      <c r="G12" s="422">
        <v>884</v>
      </c>
      <c r="H12" s="26"/>
      <c r="I12" s="26"/>
      <c r="J12" s="26"/>
    </row>
    <row r="13" spans="1:9" ht="15">
      <c r="A13" s="171">
        <v>8</v>
      </c>
      <c r="B13" s="289" t="s">
        <v>91</v>
      </c>
      <c r="C13" s="531">
        <v>7000</v>
      </c>
      <c r="D13" s="525">
        <v>7000</v>
      </c>
      <c r="E13" s="525">
        <v>5804</v>
      </c>
      <c r="F13" s="525">
        <v>0</v>
      </c>
      <c r="G13" s="525">
        <v>991</v>
      </c>
      <c r="H13" s="26"/>
      <c r="I13" s="26"/>
    </row>
    <row r="14" spans="1:10" ht="15">
      <c r="A14" s="171">
        <v>9</v>
      </c>
      <c r="B14" s="289" t="s">
        <v>90</v>
      </c>
      <c r="C14" s="532">
        <v>4600</v>
      </c>
      <c r="D14" s="520">
        <v>4600</v>
      </c>
      <c r="E14" s="520">
        <v>4663</v>
      </c>
      <c r="F14" s="520">
        <v>1</v>
      </c>
      <c r="G14" s="520">
        <v>142</v>
      </c>
      <c r="H14" s="26"/>
      <c r="I14" s="26"/>
      <c r="J14" s="26"/>
    </row>
    <row r="15" spans="1:10" ht="15">
      <c r="A15" s="171">
        <v>10</v>
      </c>
      <c r="B15" s="289" t="s">
        <v>92</v>
      </c>
      <c r="C15" s="526">
        <v>8600</v>
      </c>
      <c r="D15" s="518">
        <v>8600</v>
      </c>
      <c r="E15" s="518">
        <v>8183</v>
      </c>
      <c r="F15" s="518">
        <v>1</v>
      </c>
      <c r="G15" s="518">
        <v>416</v>
      </c>
      <c r="H15" s="26"/>
      <c r="I15" s="26"/>
      <c r="J15" s="26"/>
    </row>
    <row r="16" spans="1:10" ht="15">
      <c r="A16" s="171">
        <v>11</v>
      </c>
      <c r="B16" s="289" t="s">
        <v>93</v>
      </c>
      <c r="C16" s="526">
        <v>6170</v>
      </c>
      <c r="D16" s="518">
        <v>6170</v>
      </c>
      <c r="E16" s="279">
        <v>5014</v>
      </c>
      <c r="F16" s="279">
        <v>16</v>
      </c>
      <c r="G16" s="279">
        <v>1120</v>
      </c>
      <c r="H16" s="26"/>
      <c r="I16" s="26"/>
      <c r="J16" s="26"/>
    </row>
    <row r="17" spans="1:10" ht="15">
      <c r="A17" s="171">
        <v>12</v>
      </c>
      <c r="B17" s="289" t="s">
        <v>94</v>
      </c>
      <c r="C17" s="526">
        <v>7800</v>
      </c>
      <c r="D17" s="518">
        <v>7800</v>
      </c>
      <c r="E17" s="518">
        <v>6962</v>
      </c>
      <c r="F17" s="518">
        <v>0</v>
      </c>
      <c r="G17" s="518">
        <v>838</v>
      </c>
      <c r="H17" s="169"/>
      <c r="I17" s="26"/>
      <c r="J17" s="26"/>
    </row>
    <row r="18" spans="1:10" ht="15">
      <c r="A18" s="171">
        <v>13</v>
      </c>
      <c r="B18" s="289" t="s">
        <v>62</v>
      </c>
      <c r="C18" s="526">
        <v>9050</v>
      </c>
      <c r="D18" s="279">
        <v>9050</v>
      </c>
      <c r="E18" s="279">
        <v>8808</v>
      </c>
      <c r="F18" s="279">
        <v>0</v>
      </c>
      <c r="G18" s="279">
        <v>242</v>
      </c>
      <c r="H18" s="26"/>
      <c r="I18" s="26"/>
      <c r="J18" s="26"/>
    </row>
    <row r="19" spans="1:10" ht="15">
      <c r="A19" s="171">
        <v>14</v>
      </c>
      <c r="B19" s="289" t="s">
        <v>95</v>
      </c>
      <c r="C19" s="526">
        <v>11000</v>
      </c>
      <c r="D19" s="279">
        <v>11000</v>
      </c>
      <c r="E19" s="279">
        <v>9723</v>
      </c>
      <c r="F19" s="279">
        <v>0</v>
      </c>
      <c r="G19" s="279">
        <v>1277</v>
      </c>
      <c r="H19" s="26"/>
      <c r="I19" s="26"/>
      <c r="J19" s="26"/>
    </row>
    <row r="20" spans="1:10" ht="15">
      <c r="A20" s="171">
        <v>15</v>
      </c>
      <c r="B20" s="289" t="s">
        <v>48</v>
      </c>
      <c r="C20" s="526">
        <v>2600</v>
      </c>
      <c r="D20" s="279">
        <v>2600</v>
      </c>
      <c r="E20" s="279">
        <v>2489</v>
      </c>
      <c r="F20" s="279">
        <v>0</v>
      </c>
      <c r="G20" s="279">
        <v>111</v>
      </c>
      <c r="H20" s="26"/>
      <c r="I20" s="26"/>
      <c r="J20" s="26"/>
    </row>
    <row r="21" spans="1:10" ht="15">
      <c r="A21" s="171">
        <v>16</v>
      </c>
      <c r="B21" s="289" t="s">
        <v>96</v>
      </c>
      <c r="C21" s="526">
        <v>2920</v>
      </c>
      <c r="D21" s="518">
        <v>2920</v>
      </c>
      <c r="E21" s="518">
        <v>2872</v>
      </c>
      <c r="F21" s="518">
        <v>6</v>
      </c>
      <c r="G21" s="518">
        <v>42</v>
      </c>
      <c r="H21" s="26"/>
      <c r="I21" s="26"/>
      <c r="J21" s="26"/>
    </row>
    <row r="22" spans="1:10" ht="15">
      <c r="A22" s="171">
        <v>17</v>
      </c>
      <c r="B22" s="289" t="s">
        <v>97</v>
      </c>
      <c r="C22" s="439">
        <v>5600</v>
      </c>
      <c r="D22" s="518">
        <v>5600</v>
      </c>
      <c r="E22" s="518">
        <v>5260</v>
      </c>
      <c r="F22" s="279">
        <v>4</v>
      </c>
      <c r="G22" s="279">
        <v>336</v>
      </c>
      <c r="H22" s="26"/>
      <c r="I22" s="26"/>
      <c r="J22" s="26"/>
    </row>
    <row r="23" spans="1:10" ht="15">
      <c r="A23" s="171">
        <v>18</v>
      </c>
      <c r="B23" s="289" t="s">
        <v>98</v>
      </c>
      <c r="C23" s="439">
        <v>7205</v>
      </c>
      <c r="D23" s="279">
        <v>7205</v>
      </c>
      <c r="E23" s="279">
        <v>5878</v>
      </c>
      <c r="F23" s="279">
        <v>0</v>
      </c>
      <c r="G23" s="279">
        <v>1327</v>
      </c>
      <c r="H23" s="169"/>
      <c r="I23" s="26"/>
      <c r="J23" s="26"/>
    </row>
    <row r="24" spans="1:7" ht="15">
      <c r="A24" s="171">
        <v>19</v>
      </c>
      <c r="B24" s="442" t="s">
        <v>52</v>
      </c>
      <c r="C24" s="279">
        <v>5350</v>
      </c>
      <c r="D24" s="279">
        <v>5350</v>
      </c>
      <c r="E24" s="279">
        <v>4663</v>
      </c>
      <c r="F24" s="279">
        <v>0</v>
      </c>
      <c r="G24" s="279">
        <v>687</v>
      </c>
    </row>
    <row r="25" spans="1:7" ht="15">
      <c r="A25" s="171">
        <v>20</v>
      </c>
      <c r="B25" s="442" t="s">
        <v>53</v>
      </c>
      <c r="C25" s="521">
        <v>6955</v>
      </c>
      <c r="D25" s="518">
        <v>6955</v>
      </c>
      <c r="E25" s="518">
        <v>6546</v>
      </c>
      <c r="F25" s="518">
        <v>0</v>
      </c>
      <c r="G25" s="518">
        <v>418</v>
      </c>
    </row>
    <row r="26" spans="1:7" ht="15">
      <c r="A26" s="171">
        <v>21</v>
      </c>
      <c r="B26" s="442" t="s">
        <v>54</v>
      </c>
      <c r="C26" s="279">
        <v>5840</v>
      </c>
      <c r="D26" s="279">
        <v>5840</v>
      </c>
      <c r="E26" s="279">
        <v>4099</v>
      </c>
      <c r="F26" s="279">
        <v>1</v>
      </c>
      <c r="G26" s="279">
        <v>1440</v>
      </c>
    </row>
    <row r="27" spans="1:11" ht="15">
      <c r="A27" s="171">
        <v>22</v>
      </c>
      <c r="B27" s="442" t="s">
        <v>55</v>
      </c>
      <c r="C27" s="279">
        <v>9538</v>
      </c>
      <c r="D27" s="279">
        <v>9538</v>
      </c>
      <c r="E27" s="279">
        <v>9255</v>
      </c>
      <c r="F27" s="279">
        <v>1</v>
      </c>
      <c r="G27" s="279">
        <v>282</v>
      </c>
      <c r="I27" s="26"/>
      <c r="J27" s="26"/>
      <c r="K27" s="26"/>
    </row>
    <row r="28" spans="1:11" ht="15">
      <c r="A28" s="171">
        <v>23</v>
      </c>
      <c r="B28" s="442" t="s">
        <v>56</v>
      </c>
      <c r="C28" s="521">
        <v>8380</v>
      </c>
      <c r="D28" s="279">
        <v>8380</v>
      </c>
      <c r="E28" s="279">
        <v>6309</v>
      </c>
      <c r="F28" s="279">
        <v>41</v>
      </c>
      <c r="G28" s="279">
        <v>2030</v>
      </c>
      <c r="I28" s="26"/>
      <c r="J28" s="26"/>
      <c r="K28" s="26"/>
    </row>
    <row r="29" spans="1:11" ht="15">
      <c r="A29" s="171">
        <v>24</v>
      </c>
      <c r="B29" s="442" t="s">
        <v>57</v>
      </c>
      <c r="C29" s="533">
        <v>18350</v>
      </c>
      <c r="D29" s="521">
        <v>18350</v>
      </c>
      <c r="E29" s="439">
        <v>16628</v>
      </c>
      <c r="F29" s="439">
        <v>0</v>
      </c>
      <c r="G29" s="439">
        <v>1722</v>
      </c>
      <c r="I29" s="26"/>
      <c r="J29" s="26"/>
      <c r="K29" s="26"/>
    </row>
    <row r="30" spans="1:11" ht="15">
      <c r="A30" s="171">
        <v>25</v>
      </c>
      <c r="B30" s="442" t="s">
        <v>58</v>
      </c>
      <c r="C30" s="439">
        <v>9623</v>
      </c>
      <c r="D30" s="279">
        <v>9623</v>
      </c>
      <c r="E30" s="279">
        <v>9425</v>
      </c>
      <c r="F30" s="279">
        <v>5</v>
      </c>
      <c r="G30" s="279">
        <v>538</v>
      </c>
      <c r="H30" s="15"/>
      <c r="I30" s="15"/>
      <c r="J30" s="15"/>
      <c r="K30" s="15"/>
    </row>
    <row r="31" spans="1:11" ht="14.25">
      <c r="A31" s="847" t="s">
        <v>1</v>
      </c>
      <c r="B31" s="847"/>
      <c r="C31" s="699">
        <f>SUM(C6:C23)</f>
        <v>167832</v>
      </c>
      <c r="D31" s="699">
        <f>SUM(D6:D23)</f>
        <v>167832</v>
      </c>
      <c r="E31" s="699">
        <f>SUM(E6:E23)</f>
        <v>149871</v>
      </c>
      <c r="F31" s="699">
        <f>SUM(F6:F23)</f>
        <v>29</v>
      </c>
      <c r="G31" s="700">
        <f>SUM(G6:G23)</f>
        <v>18239</v>
      </c>
      <c r="I31" s="225"/>
      <c r="J31" s="214"/>
      <c r="K31" s="214"/>
    </row>
    <row r="32" spans="1:7" ht="14.25">
      <c r="A32" s="847" t="s">
        <v>2</v>
      </c>
      <c r="B32" s="847"/>
      <c r="C32" s="699">
        <f>SUM(C24:C30)</f>
        <v>64036</v>
      </c>
      <c r="D32" s="699">
        <f>SUM(D24:D30)</f>
        <v>64036</v>
      </c>
      <c r="E32" s="699">
        <f>SUM(E24:E30)</f>
        <v>56925</v>
      </c>
      <c r="F32" s="699">
        <f>SUM(F24:F30)</f>
        <v>48</v>
      </c>
      <c r="G32" s="700">
        <f>SUM(G24:G30)</f>
        <v>7117</v>
      </c>
    </row>
    <row r="33" spans="1:7" ht="14.25">
      <c r="A33" s="847" t="s">
        <v>529</v>
      </c>
      <c r="B33" s="847"/>
      <c r="C33" s="701">
        <v>3223</v>
      </c>
      <c r="D33" s="701">
        <v>3223</v>
      </c>
      <c r="E33" s="701">
        <v>2827</v>
      </c>
      <c r="F33" s="701">
        <v>6</v>
      </c>
      <c r="G33" s="701">
        <v>393</v>
      </c>
    </row>
    <row r="34" spans="1:7" ht="14.25">
      <c r="A34" s="847" t="s">
        <v>0</v>
      </c>
      <c r="B34" s="847"/>
      <c r="C34" s="699">
        <f>+C31+C32+C33</f>
        <v>235091</v>
      </c>
      <c r="D34" s="699">
        <f>+D31+D32+D33</f>
        <v>235091</v>
      </c>
      <c r="E34" s="699">
        <f>+E31+E32+E33</f>
        <v>209623</v>
      </c>
      <c r="F34" s="699">
        <f>+F31+F32+F33</f>
        <v>83</v>
      </c>
      <c r="G34" s="699">
        <f>+G31+G32+G33</f>
        <v>25749</v>
      </c>
    </row>
    <row r="35" spans="1:7" ht="12.75">
      <c r="A35" s="197"/>
      <c r="B35" s="15"/>
      <c r="C35" s="15"/>
      <c r="D35" s="15"/>
      <c r="E35" s="15"/>
      <c r="F35" s="15"/>
      <c r="G35" s="15"/>
    </row>
    <row r="37" ht="19.5" customHeight="1"/>
  </sheetData>
  <sheetProtection/>
  <mergeCells count="8">
    <mergeCell ref="A33:B33"/>
    <mergeCell ref="A34:B34"/>
    <mergeCell ref="A1:G2"/>
    <mergeCell ref="A4:A5"/>
    <mergeCell ref="B4:B5"/>
    <mergeCell ref="C4:G4"/>
    <mergeCell ref="A31:B31"/>
    <mergeCell ref="A32:B32"/>
  </mergeCells>
  <printOptions horizontalCentered="1" verticalCentered="1"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W25"/>
  <sheetViews>
    <sheetView zoomScalePageLayoutView="0" workbookViewId="0" topLeftCell="A1">
      <selection activeCell="Y11" sqref="Y11"/>
    </sheetView>
  </sheetViews>
  <sheetFormatPr defaultColWidth="9.140625" defaultRowHeight="12.75"/>
  <cols>
    <col min="1" max="1" width="11.7109375" style="0" customWidth="1"/>
    <col min="2" max="8" width="3.57421875" style="0" customWidth="1"/>
    <col min="9" max="9" width="4.28125" style="0" customWidth="1"/>
    <col min="10" max="16" width="3.57421875" style="0" customWidth="1"/>
    <col min="17" max="17" width="4.7109375" style="0" customWidth="1"/>
    <col min="18" max="24" width="3.57421875" style="0" customWidth="1"/>
    <col min="25" max="25" width="4.28125" style="0" customWidth="1"/>
    <col min="26" max="32" width="3.57421875" style="0" customWidth="1"/>
    <col min="33" max="33" width="4.421875" style="0" customWidth="1"/>
    <col min="34" max="41" width="3.57421875" style="0" customWidth="1"/>
    <col min="42" max="42" width="3.28125" style="0" customWidth="1"/>
    <col min="43" max="43" width="3.421875" style="0" customWidth="1"/>
    <col min="44" max="44" width="3.57421875" style="0" customWidth="1"/>
    <col min="45" max="45" width="4.00390625" style="0" customWidth="1"/>
    <col min="46" max="46" width="3.57421875" style="0" customWidth="1"/>
    <col min="47" max="48" width="3.421875" style="0" customWidth="1"/>
    <col min="49" max="49" width="4.28125" style="0" customWidth="1"/>
  </cols>
  <sheetData>
    <row r="1" spans="1:49" ht="21.75" customHeight="1">
      <c r="A1" s="891" t="s">
        <v>814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891"/>
      <c r="S1" s="891"/>
      <c r="T1" s="891"/>
      <c r="U1" s="891"/>
      <c r="V1" s="891"/>
      <c r="W1" s="891"/>
      <c r="X1" s="891"/>
      <c r="Y1" s="891"/>
      <c r="Z1" s="891"/>
      <c r="AA1" s="891"/>
      <c r="AB1" s="891"/>
      <c r="AC1" s="891"/>
      <c r="AD1" s="891"/>
      <c r="AE1" s="891"/>
      <c r="AF1" s="891"/>
      <c r="AG1" s="891"/>
      <c r="AH1" s="891"/>
      <c r="AI1" s="891"/>
      <c r="AJ1" s="891"/>
      <c r="AK1" s="891"/>
      <c r="AL1" s="891"/>
      <c r="AM1" s="891"/>
      <c r="AN1" s="891"/>
      <c r="AO1" s="891"/>
      <c r="AP1" s="891"/>
      <c r="AQ1" s="891"/>
      <c r="AR1" s="891"/>
      <c r="AS1" s="891"/>
      <c r="AT1" s="891"/>
      <c r="AU1" s="891"/>
      <c r="AV1" s="891"/>
      <c r="AW1" s="891"/>
    </row>
    <row r="2" spans="1:42" ht="21.75" customHeight="1" thickBot="1">
      <c r="A2" s="371" t="s">
        <v>234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9" ht="27" customHeight="1" thickBot="1">
      <c r="A3" s="899" t="s">
        <v>566</v>
      </c>
      <c r="B3" s="896" t="s">
        <v>573</v>
      </c>
      <c r="C3" s="897"/>
      <c r="D3" s="897"/>
      <c r="E3" s="897"/>
      <c r="F3" s="897"/>
      <c r="G3" s="898"/>
      <c r="H3" s="898"/>
      <c r="I3" s="517"/>
      <c r="J3" s="901" t="s">
        <v>574</v>
      </c>
      <c r="K3" s="902"/>
      <c r="L3" s="902"/>
      <c r="M3" s="902"/>
      <c r="N3" s="902"/>
      <c r="O3" s="902"/>
      <c r="P3" s="902"/>
      <c r="Q3" s="903"/>
      <c r="R3" s="901" t="s">
        <v>575</v>
      </c>
      <c r="S3" s="902"/>
      <c r="T3" s="902"/>
      <c r="U3" s="902"/>
      <c r="V3" s="902"/>
      <c r="W3" s="902"/>
      <c r="X3" s="902"/>
      <c r="Y3" s="903"/>
      <c r="Z3" s="901" t="s">
        <v>576</v>
      </c>
      <c r="AA3" s="902"/>
      <c r="AB3" s="902"/>
      <c r="AC3" s="902"/>
      <c r="AD3" s="902"/>
      <c r="AE3" s="902"/>
      <c r="AF3" s="902"/>
      <c r="AG3" s="903"/>
      <c r="AH3" s="901" t="s">
        <v>577</v>
      </c>
      <c r="AI3" s="902"/>
      <c r="AJ3" s="902"/>
      <c r="AK3" s="902"/>
      <c r="AL3" s="902"/>
      <c r="AM3" s="902"/>
      <c r="AN3" s="902"/>
      <c r="AO3" s="902"/>
      <c r="AP3" s="892" t="s">
        <v>578</v>
      </c>
      <c r="AQ3" s="893"/>
      <c r="AR3" s="893"/>
      <c r="AS3" s="893"/>
      <c r="AT3" s="893"/>
      <c r="AU3" s="893"/>
      <c r="AV3" s="893"/>
      <c r="AW3" s="894"/>
    </row>
    <row r="4" spans="1:49" ht="43.5" customHeight="1" thickBot="1">
      <c r="A4" s="900"/>
      <c r="B4" s="372">
        <v>2006</v>
      </c>
      <c r="C4" s="373">
        <v>2007</v>
      </c>
      <c r="D4" s="373">
        <v>2008</v>
      </c>
      <c r="E4" s="373">
        <v>2009</v>
      </c>
      <c r="F4" s="373">
        <v>2010</v>
      </c>
      <c r="G4" s="373">
        <v>2011</v>
      </c>
      <c r="H4" s="373">
        <v>2012</v>
      </c>
      <c r="I4" s="374">
        <v>2013</v>
      </c>
      <c r="J4" s="372">
        <v>2006</v>
      </c>
      <c r="K4" s="373">
        <v>2007</v>
      </c>
      <c r="L4" s="373">
        <v>2008</v>
      </c>
      <c r="M4" s="373">
        <v>2009</v>
      </c>
      <c r="N4" s="373">
        <v>2010</v>
      </c>
      <c r="O4" s="373">
        <v>2011</v>
      </c>
      <c r="P4" s="373">
        <v>2012</v>
      </c>
      <c r="Q4" s="374">
        <v>2013</v>
      </c>
      <c r="R4" s="372">
        <v>2006</v>
      </c>
      <c r="S4" s="373">
        <v>2007</v>
      </c>
      <c r="T4" s="373">
        <v>2008</v>
      </c>
      <c r="U4" s="373">
        <v>2009</v>
      </c>
      <c r="V4" s="373">
        <v>2010</v>
      </c>
      <c r="W4" s="373">
        <v>2011</v>
      </c>
      <c r="X4" s="373">
        <v>2012</v>
      </c>
      <c r="Y4" s="373">
        <v>2013</v>
      </c>
      <c r="Z4" s="372">
        <v>2006</v>
      </c>
      <c r="AA4" s="373">
        <v>2007</v>
      </c>
      <c r="AB4" s="373">
        <v>2008</v>
      </c>
      <c r="AC4" s="373">
        <v>2009</v>
      </c>
      <c r="AD4" s="373">
        <v>2010</v>
      </c>
      <c r="AE4" s="373">
        <v>2011</v>
      </c>
      <c r="AF4" s="373">
        <v>2012</v>
      </c>
      <c r="AG4" s="374">
        <v>2013</v>
      </c>
      <c r="AH4" s="372">
        <v>2006</v>
      </c>
      <c r="AI4" s="373">
        <v>2007</v>
      </c>
      <c r="AJ4" s="373">
        <v>2008</v>
      </c>
      <c r="AK4" s="373">
        <v>2009</v>
      </c>
      <c r="AL4" s="373">
        <v>2010</v>
      </c>
      <c r="AM4" s="373">
        <v>2011</v>
      </c>
      <c r="AN4" s="373">
        <v>2012</v>
      </c>
      <c r="AO4" s="376">
        <v>2013</v>
      </c>
      <c r="AP4" s="375">
        <v>2006</v>
      </c>
      <c r="AQ4" s="373">
        <v>2007</v>
      </c>
      <c r="AR4" s="373">
        <v>2008</v>
      </c>
      <c r="AS4" s="373">
        <v>2009</v>
      </c>
      <c r="AT4" s="373">
        <v>2010</v>
      </c>
      <c r="AU4" s="373">
        <v>2011</v>
      </c>
      <c r="AV4" s="373">
        <v>2012</v>
      </c>
      <c r="AW4" s="376">
        <v>2013</v>
      </c>
    </row>
    <row r="5" spans="1:49" ht="32.25" thickBot="1">
      <c r="A5" s="385" t="s">
        <v>99</v>
      </c>
      <c r="B5" s="377">
        <v>93</v>
      </c>
      <c r="C5" s="219">
        <v>94</v>
      </c>
      <c r="D5" s="219">
        <v>94</v>
      </c>
      <c r="E5" s="219">
        <v>92</v>
      </c>
      <c r="F5" s="219">
        <v>94</v>
      </c>
      <c r="G5" s="219">
        <v>94</v>
      </c>
      <c r="H5" s="219">
        <v>93</v>
      </c>
      <c r="I5" s="357">
        <v>95</v>
      </c>
      <c r="J5" s="377">
        <v>96</v>
      </c>
      <c r="K5" s="219">
        <v>96</v>
      </c>
      <c r="L5" s="219">
        <v>96</v>
      </c>
      <c r="M5" s="219">
        <v>96</v>
      </c>
      <c r="N5" s="219">
        <v>96</v>
      </c>
      <c r="O5" s="219">
        <v>94</v>
      </c>
      <c r="P5" s="219">
        <v>96</v>
      </c>
      <c r="Q5" s="357">
        <v>96</v>
      </c>
      <c r="R5" s="377">
        <v>95</v>
      </c>
      <c r="S5" s="219">
        <v>96</v>
      </c>
      <c r="T5" s="219">
        <v>95</v>
      </c>
      <c r="U5" s="219">
        <v>96</v>
      </c>
      <c r="V5" s="219">
        <v>96</v>
      </c>
      <c r="W5" s="219">
        <v>94</v>
      </c>
      <c r="X5" s="219">
        <v>95</v>
      </c>
      <c r="Y5" s="357">
        <v>96</v>
      </c>
      <c r="Z5" s="377">
        <v>94</v>
      </c>
      <c r="AA5" s="219">
        <v>94</v>
      </c>
      <c r="AB5" s="219">
        <v>94</v>
      </c>
      <c r="AC5" s="219">
        <v>94</v>
      </c>
      <c r="AD5" s="219">
        <v>95</v>
      </c>
      <c r="AE5" s="219">
        <v>94</v>
      </c>
      <c r="AF5" s="219">
        <v>94</v>
      </c>
      <c r="AG5" s="357">
        <v>95</v>
      </c>
      <c r="AH5" s="377">
        <v>76</v>
      </c>
      <c r="AI5" s="219">
        <v>78</v>
      </c>
      <c r="AJ5" s="219">
        <v>76</v>
      </c>
      <c r="AK5" s="219">
        <v>77</v>
      </c>
      <c r="AL5" s="219">
        <v>78</v>
      </c>
      <c r="AM5" s="219">
        <v>77</v>
      </c>
      <c r="AN5" s="219">
        <v>79</v>
      </c>
      <c r="AO5" s="378">
        <v>81</v>
      </c>
      <c r="AP5" s="379" t="s">
        <v>101</v>
      </c>
      <c r="AQ5" s="219" t="s">
        <v>101</v>
      </c>
      <c r="AR5" s="219" t="s">
        <v>101</v>
      </c>
      <c r="AS5" s="219" t="s">
        <v>101</v>
      </c>
      <c r="AT5" s="219" t="s">
        <v>101</v>
      </c>
      <c r="AU5" s="219">
        <v>76</v>
      </c>
      <c r="AV5" s="219">
        <v>83</v>
      </c>
      <c r="AW5" s="378">
        <v>83</v>
      </c>
    </row>
    <row r="6" spans="1:49" ht="25.5" customHeight="1" thickBot="1">
      <c r="A6" s="386" t="s">
        <v>100</v>
      </c>
      <c r="B6" s="377">
        <v>99</v>
      </c>
      <c r="C6" s="219">
        <v>99</v>
      </c>
      <c r="D6" s="219">
        <v>99</v>
      </c>
      <c r="E6" s="219">
        <v>99</v>
      </c>
      <c r="F6" s="219">
        <v>99</v>
      </c>
      <c r="G6" s="219">
        <v>99</v>
      </c>
      <c r="H6" s="219">
        <v>99</v>
      </c>
      <c r="I6" s="357">
        <v>100</v>
      </c>
      <c r="J6" s="377">
        <v>99</v>
      </c>
      <c r="K6" s="219">
        <v>99</v>
      </c>
      <c r="L6" s="219">
        <v>99</v>
      </c>
      <c r="M6" s="219">
        <v>99</v>
      </c>
      <c r="N6" s="219">
        <v>99</v>
      </c>
      <c r="O6" s="219">
        <v>99</v>
      </c>
      <c r="P6" s="219">
        <v>99</v>
      </c>
      <c r="Q6" s="357">
        <v>100</v>
      </c>
      <c r="R6" s="377">
        <v>99</v>
      </c>
      <c r="S6" s="219">
        <v>99</v>
      </c>
      <c r="T6" s="219">
        <v>99</v>
      </c>
      <c r="U6" s="219">
        <v>99</v>
      </c>
      <c r="V6" s="219">
        <v>99</v>
      </c>
      <c r="W6" s="219">
        <v>99</v>
      </c>
      <c r="X6" s="219">
        <v>99</v>
      </c>
      <c r="Y6" s="357">
        <v>100</v>
      </c>
      <c r="Z6" s="377">
        <v>99</v>
      </c>
      <c r="AA6" s="219">
        <v>99</v>
      </c>
      <c r="AB6" s="219">
        <v>99</v>
      </c>
      <c r="AC6" s="219">
        <v>99</v>
      </c>
      <c r="AD6" s="219">
        <v>99</v>
      </c>
      <c r="AE6" s="219">
        <v>99</v>
      </c>
      <c r="AF6" s="219">
        <v>99</v>
      </c>
      <c r="AG6" s="357">
        <v>100</v>
      </c>
      <c r="AH6" s="377" t="s">
        <v>101</v>
      </c>
      <c r="AI6" s="219">
        <v>99</v>
      </c>
      <c r="AJ6" s="219" t="s">
        <v>101</v>
      </c>
      <c r="AK6" s="219">
        <v>99</v>
      </c>
      <c r="AL6" s="219" t="s">
        <v>101</v>
      </c>
      <c r="AM6" s="219" t="s">
        <v>101</v>
      </c>
      <c r="AN6" s="219" t="s">
        <v>101</v>
      </c>
      <c r="AO6" s="378" t="s">
        <v>101</v>
      </c>
      <c r="AP6" s="379" t="s">
        <v>101</v>
      </c>
      <c r="AQ6" s="219" t="s">
        <v>101</v>
      </c>
      <c r="AR6" s="219" t="s">
        <v>101</v>
      </c>
      <c r="AS6" s="219" t="s">
        <v>101</v>
      </c>
      <c r="AT6" s="219" t="s">
        <v>101</v>
      </c>
      <c r="AU6" s="219">
        <v>99</v>
      </c>
      <c r="AV6" s="219">
        <v>99</v>
      </c>
      <c r="AW6" s="378">
        <v>100</v>
      </c>
    </row>
    <row r="7" spans="1:49" ht="24" customHeight="1" thickBot="1">
      <c r="A7" s="386" t="s">
        <v>102</v>
      </c>
      <c r="B7" s="377">
        <v>98</v>
      </c>
      <c r="C7" s="219">
        <v>98</v>
      </c>
      <c r="D7" s="219">
        <v>98</v>
      </c>
      <c r="E7" s="219">
        <v>98</v>
      </c>
      <c r="F7" s="219">
        <v>98</v>
      </c>
      <c r="G7" s="219">
        <v>98</v>
      </c>
      <c r="H7" s="219">
        <v>97</v>
      </c>
      <c r="I7" s="357">
        <v>97</v>
      </c>
      <c r="J7" s="377">
        <v>96</v>
      </c>
      <c r="K7" s="219">
        <v>95</v>
      </c>
      <c r="L7" s="219">
        <v>96</v>
      </c>
      <c r="M7" s="219">
        <v>94</v>
      </c>
      <c r="N7" s="219">
        <v>96</v>
      </c>
      <c r="O7" s="219">
        <v>95</v>
      </c>
      <c r="P7" s="219">
        <v>95</v>
      </c>
      <c r="Q7" s="357">
        <v>95</v>
      </c>
      <c r="R7" s="377">
        <v>95</v>
      </c>
      <c r="S7" s="219">
        <v>95</v>
      </c>
      <c r="T7" s="219">
        <v>95</v>
      </c>
      <c r="U7" s="219">
        <v>94</v>
      </c>
      <c r="V7" s="219">
        <v>94</v>
      </c>
      <c r="W7" s="219">
        <v>96</v>
      </c>
      <c r="X7" s="219">
        <v>95</v>
      </c>
      <c r="Y7" s="357">
        <v>95</v>
      </c>
      <c r="Z7" s="377">
        <v>96</v>
      </c>
      <c r="AA7" s="219">
        <v>96</v>
      </c>
      <c r="AB7" s="219">
        <v>96</v>
      </c>
      <c r="AC7" s="219">
        <v>96</v>
      </c>
      <c r="AD7" s="219">
        <v>97</v>
      </c>
      <c r="AE7" s="219">
        <v>95</v>
      </c>
      <c r="AF7" s="219">
        <v>94</v>
      </c>
      <c r="AG7" s="357">
        <v>95</v>
      </c>
      <c r="AH7" s="377">
        <v>96</v>
      </c>
      <c r="AI7" s="219">
        <v>95</v>
      </c>
      <c r="AJ7" s="219">
        <v>96</v>
      </c>
      <c r="AK7" s="219">
        <v>96</v>
      </c>
      <c r="AL7" s="219">
        <v>95</v>
      </c>
      <c r="AM7" s="219">
        <v>96</v>
      </c>
      <c r="AN7" s="219">
        <v>95</v>
      </c>
      <c r="AO7" s="378">
        <v>95</v>
      </c>
      <c r="AP7" s="379" t="s">
        <v>101</v>
      </c>
      <c r="AQ7" s="219" t="s">
        <v>101</v>
      </c>
      <c r="AR7" s="219" t="s">
        <v>101</v>
      </c>
      <c r="AS7" s="219" t="s">
        <v>101</v>
      </c>
      <c r="AT7" s="219">
        <v>91</v>
      </c>
      <c r="AU7" s="219">
        <v>95</v>
      </c>
      <c r="AV7" s="219">
        <v>95</v>
      </c>
      <c r="AW7" s="378">
        <v>95</v>
      </c>
    </row>
    <row r="8" spans="1:49" ht="25.5" customHeight="1" thickBot="1">
      <c r="A8" s="386" t="s">
        <v>103</v>
      </c>
      <c r="B8" s="377">
        <v>99</v>
      </c>
      <c r="C8" s="219">
        <v>99</v>
      </c>
      <c r="D8" s="219">
        <v>99</v>
      </c>
      <c r="E8" s="219">
        <v>99</v>
      </c>
      <c r="F8" s="219">
        <v>99</v>
      </c>
      <c r="G8" s="219">
        <v>99</v>
      </c>
      <c r="H8" s="219">
        <v>99</v>
      </c>
      <c r="I8" s="357">
        <v>99</v>
      </c>
      <c r="J8" s="377">
        <v>97</v>
      </c>
      <c r="K8" s="219">
        <v>97</v>
      </c>
      <c r="L8" s="219" t="s">
        <v>101</v>
      </c>
      <c r="M8" s="219">
        <v>96</v>
      </c>
      <c r="N8" s="219" t="s">
        <v>101</v>
      </c>
      <c r="O8" s="219">
        <v>89</v>
      </c>
      <c r="P8" s="219">
        <v>92</v>
      </c>
      <c r="Q8" s="357">
        <v>88</v>
      </c>
      <c r="R8" s="377">
        <v>97</v>
      </c>
      <c r="S8" s="219" t="s">
        <v>101</v>
      </c>
      <c r="T8" s="219" t="s">
        <v>101</v>
      </c>
      <c r="U8" s="219">
        <v>97</v>
      </c>
      <c r="V8" s="219" t="s">
        <v>101</v>
      </c>
      <c r="W8" s="219">
        <v>89</v>
      </c>
      <c r="X8" s="219" t="s">
        <v>101</v>
      </c>
      <c r="Y8" s="219" t="s">
        <v>101</v>
      </c>
      <c r="Z8" s="377">
        <v>95</v>
      </c>
      <c r="AA8" s="219" t="s">
        <v>101</v>
      </c>
      <c r="AB8" s="219" t="s">
        <v>101</v>
      </c>
      <c r="AC8" s="219">
        <v>97</v>
      </c>
      <c r="AD8" s="219">
        <v>95</v>
      </c>
      <c r="AE8" s="219">
        <v>93</v>
      </c>
      <c r="AF8" s="219">
        <v>94</v>
      </c>
      <c r="AG8" s="357">
        <v>92</v>
      </c>
      <c r="AH8" s="377">
        <v>99</v>
      </c>
      <c r="AI8" s="219">
        <v>99</v>
      </c>
      <c r="AJ8" s="219" t="s">
        <v>101</v>
      </c>
      <c r="AK8" s="219">
        <v>95</v>
      </c>
      <c r="AL8" s="219">
        <v>98</v>
      </c>
      <c r="AM8" s="219">
        <v>96</v>
      </c>
      <c r="AN8" s="219">
        <v>96</v>
      </c>
      <c r="AO8" s="378">
        <v>96</v>
      </c>
      <c r="AP8" s="379" t="s">
        <v>101</v>
      </c>
      <c r="AQ8" s="219" t="s">
        <v>101</v>
      </c>
      <c r="AR8" s="219" t="s">
        <v>101</v>
      </c>
      <c r="AS8" s="219" t="s">
        <v>101</v>
      </c>
      <c r="AT8" s="219" t="s">
        <v>101</v>
      </c>
      <c r="AU8" s="219">
        <v>89</v>
      </c>
      <c r="AV8" s="219">
        <v>92</v>
      </c>
      <c r="AW8" s="219" t="s">
        <v>101</v>
      </c>
    </row>
    <row r="9" spans="1:49" ht="25.5" customHeight="1" thickBot="1">
      <c r="A9" s="386" t="s">
        <v>104</v>
      </c>
      <c r="B9" s="377" t="s">
        <v>101</v>
      </c>
      <c r="C9" s="219" t="s">
        <v>101</v>
      </c>
      <c r="D9" s="219" t="s">
        <v>101</v>
      </c>
      <c r="E9" s="219" t="s">
        <v>101</v>
      </c>
      <c r="F9" s="219" t="s">
        <v>101</v>
      </c>
      <c r="G9" s="219" t="s">
        <v>101</v>
      </c>
      <c r="H9" s="219" t="s">
        <v>101</v>
      </c>
      <c r="I9" s="219" t="s">
        <v>101</v>
      </c>
      <c r="J9" s="377">
        <v>97</v>
      </c>
      <c r="K9" s="219">
        <v>96</v>
      </c>
      <c r="L9" s="219">
        <v>96</v>
      </c>
      <c r="M9" s="219">
        <v>97</v>
      </c>
      <c r="N9" s="219">
        <v>97</v>
      </c>
      <c r="O9" s="219">
        <v>96</v>
      </c>
      <c r="P9" s="219">
        <v>97</v>
      </c>
      <c r="Q9" s="357">
        <v>97</v>
      </c>
      <c r="R9" s="377">
        <v>96</v>
      </c>
      <c r="S9" s="219">
        <v>96</v>
      </c>
      <c r="T9" s="219">
        <v>96</v>
      </c>
      <c r="U9" s="219">
        <v>96</v>
      </c>
      <c r="V9" s="219">
        <v>97</v>
      </c>
      <c r="W9" s="219">
        <v>96</v>
      </c>
      <c r="X9" s="219">
        <v>97</v>
      </c>
      <c r="Y9" s="357">
        <v>97</v>
      </c>
      <c r="Z9" s="377">
        <v>87</v>
      </c>
      <c r="AA9" s="219">
        <v>87</v>
      </c>
      <c r="AB9" s="219">
        <v>91</v>
      </c>
      <c r="AC9" s="219">
        <v>91</v>
      </c>
      <c r="AD9" s="219">
        <v>90</v>
      </c>
      <c r="AE9" s="219">
        <v>90</v>
      </c>
      <c r="AF9" s="219">
        <v>90</v>
      </c>
      <c r="AG9" s="357">
        <v>90</v>
      </c>
      <c r="AH9" s="377">
        <v>96</v>
      </c>
      <c r="AI9" s="219">
        <v>96</v>
      </c>
      <c r="AJ9" s="219">
        <v>96</v>
      </c>
      <c r="AK9" s="219">
        <v>96</v>
      </c>
      <c r="AL9" s="219">
        <v>97</v>
      </c>
      <c r="AM9" s="219">
        <v>97</v>
      </c>
      <c r="AN9" s="219">
        <v>97</v>
      </c>
      <c r="AO9" s="378">
        <v>97</v>
      </c>
      <c r="AP9" s="379" t="s">
        <v>101</v>
      </c>
      <c r="AQ9" s="219">
        <v>96</v>
      </c>
      <c r="AR9" s="219">
        <v>96</v>
      </c>
      <c r="AS9" s="219">
        <v>96</v>
      </c>
      <c r="AT9" s="219">
        <v>95</v>
      </c>
      <c r="AU9" s="219">
        <v>96</v>
      </c>
      <c r="AV9" s="219">
        <v>96</v>
      </c>
      <c r="AW9" s="378">
        <v>96</v>
      </c>
    </row>
    <row r="10" spans="1:49" ht="27.75" customHeight="1" thickBot="1">
      <c r="A10" s="386" t="s">
        <v>105</v>
      </c>
      <c r="B10" s="377">
        <v>84</v>
      </c>
      <c r="C10" s="219">
        <v>83</v>
      </c>
      <c r="D10" s="219">
        <v>84</v>
      </c>
      <c r="E10" s="219">
        <v>78</v>
      </c>
      <c r="F10" s="219">
        <v>78</v>
      </c>
      <c r="G10" s="219" t="s">
        <v>101</v>
      </c>
      <c r="H10" s="219" t="s">
        <v>101</v>
      </c>
      <c r="I10" s="219" t="s">
        <v>101</v>
      </c>
      <c r="J10" s="377">
        <v>98</v>
      </c>
      <c r="K10" s="219">
        <v>98</v>
      </c>
      <c r="L10" s="219">
        <v>98</v>
      </c>
      <c r="M10" s="219">
        <v>98</v>
      </c>
      <c r="N10" s="219">
        <v>99</v>
      </c>
      <c r="O10" s="219">
        <v>99</v>
      </c>
      <c r="P10" s="219">
        <v>99</v>
      </c>
      <c r="Q10" s="357">
        <v>99</v>
      </c>
      <c r="R10" s="377">
        <v>98</v>
      </c>
      <c r="S10" s="219">
        <v>98</v>
      </c>
      <c r="T10" s="219">
        <v>98</v>
      </c>
      <c r="U10" s="219">
        <v>99</v>
      </c>
      <c r="V10" s="219">
        <v>99</v>
      </c>
      <c r="W10" s="219">
        <v>99</v>
      </c>
      <c r="X10" s="219">
        <v>99</v>
      </c>
      <c r="Y10" s="357">
        <v>99</v>
      </c>
      <c r="Z10" s="377">
        <v>87</v>
      </c>
      <c r="AA10" s="219">
        <v>87</v>
      </c>
      <c r="AB10" s="219">
        <v>87</v>
      </c>
      <c r="AC10" s="219">
        <v>90</v>
      </c>
      <c r="AD10" s="219">
        <v>90</v>
      </c>
      <c r="AE10" s="219">
        <v>89</v>
      </c>
      <c r="AF10" s="219">
        <v>89</v>
      </c>
      <c r="AG10" s="357">
        <v>89</v>
      </c>
      <c r="AH10" s="377">
        <v>29</v>
      </c>
      <c r="AI10" s="219">
        <v>29</v>
      </c>
      <c r="AJ10" s="219">
        <v>29</v>
      </c>
      <c r="AK10" s="219">
        <v>42</v>
      </c>
      <c r="AL10" s="219">
        <v>42</v>
      </c>
      <c r="AM10" s="219">
        <v>65</v>
      </c>
      <c r="AN10" s="219">
        <v>74</v>
      </c>
      <c r="AO10" s="378">
        <v>74</v>
      </c>
      <c r="AP10" s="379" t="s">
        <v>101</v>
      </c>
      <c r="AQ10" s="219">
        <v>97</v>
      </c>
      <c r="AR10" s="219">
        <v>97</v>
      </c>
      <c r="AS10" s="219">
        <v>97</v>
      </c>
      <c r="AT10" s="219">
        <v>97</v>
      </c>
      <c r="AU10" s="219">
        <v>97</v>
      </c>
      <c r="AV10" s="219">
        <v>98</v>
      </c>
      <c r="AW10" s="378">
        <v>98</v>
      </c>
    </row>
    <row r="11" spans="1:49" ht="28.5" customHeight="1" thickBot="1">
      <c r="A11" s="386" t="s">
        <v>106</v>
      </c>
      <c r="B11" s="380">
        <v>99</v>
      </c>
      <c r="C11" s="381">
        <v>98</v>
      </c>
      <c r="D11" s="381">
        <v>99</v>
      </c>
      <c r="E11" s="381">
        <v>98</v>
      </c>
      <c r="F11" s="381">
        <v>99</v>
      </c>
      <c r="G11" s="381">
        <v>98</v>
      </c>
      <c r="H11" s="381">
        <v>98</v>
      </c>
      <c r="I11" s="382">
        <v>97.6</v>
      </c>
      <c r="J11" s="380">
        <v>97</v>
      </c>
      <c r="K11" s="381">
        <v>98</v>
      </c>
      <c r="L11" s="381">
        <v>98</v>
      </c>
      <c r="M11" s="381">
        <v>97</v>
      </c>
      <c r="N11" s="381">
        <v>97</v>
      </c>
      <c r="O11" s="381">
        <v>98</v>
      </c>
      <c r="P11" s="381">
        <v>95</v>
      </c>
      <c r="Q11" s="382">
        <v>95.1</v>
      </c>
      <c r="R11" s="380">
        <v>97</v>
      </c>
      <c r="S11" s="381">
        <v>98</v>
      </c>
      <c r="T11" s="381">
        <v>98</v>
      </c>
      <c r="U11" s="381">
        <v>97</v>
      </c>
      <c r="V11" s="381">
        <v>97</v>
      </c>
      <c r="W11" s="381">
        <v>98</v>
      </c>
      <c r="X11" s="381">
        <v>96</v>
      </c>
      <c r="Y11" s="382">
        <v>95</v>
      </c>
      <c r="Z11" s="380">
        <v>96</v>
      </c>
      <c r="AA11" s="381">
        <v>97</v>
      </c>
      <c r="AB11" s="381">
        <v>96</v>
      </c>
      <c r="AC11" s="381">
        <v>96</v>
      </c>
      <c r="AD11" s="381">
        <v>96</v>
      </c>
      <c r="AE11" s="381">
        <v>97</v>
      </c>
      <c r="AF11" s="381">
        <v>90</v>
      </c>
      <c r="AG11" s="382">
        <v>85.8</v>
      </c>
      <c r="AH11" s="380">
        <v>92</v>
      </c>
      <c r="AI11" s="381">
        <v>94</v>
      </c>
      <c r="AJ11" s="381">
        <v>94</v>
      </c>
      <c r="AK11" s="381">
        <v>95</v>
      </c>
      <c r="AL11" s="381">
        <v>95</v>
      </c>
      <c r="AM11" s="381">
        <v>96</v>
      </c>
      <c r="AN11" s="381">
        <v>93</v>
      </c>
      <c r="AO11" s="383">
        <v>93.9</v>
      </c>
      <c r="AP11" s="384">
        <v>74</v>
      </c>
      <c r="AQ11" s="381">
        <v>91</v>
      </c>
      <c r="AR11" s="381">
        <v>97</v>
      </c>
      <c r="AS11" s="381">
        <v>96</v>
      </c>
      <c r="AT11" s="381">
        <v>97</v>
      </c>
      <c r="AU11" s="381">
        <v>97</v>
      </c>
      <c r="AV11" s="381">
        <v>91</v>
      </c>
      <c r="AW11" s="383">
        <v>95.2</v>
      </c>
    </row>
    <row r="12" spans="1:42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ht="12.75">
      <c r="A13" s="895" t="s">
        <v>107</v>
      </c>
      <c r="B13" s="895"/>
      <c r="C13" s="895"/>
      <c r="D13" s="895"/>
      <c r="E13" s="895"/>
      <c r="F13" s="895"/>
      <c r="G13" s="895"/>
      <c r="H13" s="895"/>
      <c r="I13" s="895"/>
      <c r="J13" s="895"/>
      <c r="K13" s="895"/>
      <c r="L13" s="895"/>
      <c r="M13" s="895"/>
      <c r="N13" s="895"/>
      <c r="O13" s="895"/>
      <c r="P13" s="895"/>
      <c r="Q13" s="895"/>
      <c r="R13" s="895"/>
      <c r="S13" s="895"/>
      <c r="T13" s="895"/>
      <c r="U13" s="895"/>
      <c r="V13" s="895"/>
      <c r="W13" s="895"/>
      <c r="X13" s="895"/>
      <c r="Y13" s="895"/>
      <c r="Z13" s="895"/>
      <c r="AA13" s="895"/>
      <c r="AB13" s="895"/>
      <c r="AC13" s="895"/>
      <c r="AD13" s="895"/>
      <c r="AE13" s="895"/>
      <c r="AF13" s="895"/>
      <c r="AG13" s="895"/>
      <c r="AH13" s="895"/>
      <c r="AI13" s="895"/>
      <c r="AJ13" s="895"/>
      <c r="AK13" s="895"/>
      <c r="AL13" s="895"/>
      <c r="AM13" s="895"/>
      <c r="AN13" s="895"/>
      <c r="AO13" s="144"/>
      <c r="AP13" s="144"/>
    </row>
    <row r="14" spans="1:42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1:42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</row>
    <row r="19" spans="1:42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</row>
    <row r="20" spans="1:42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1:42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</row>
    <row r="22" spans="1:42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</row>
    <row r="23" spans="1:42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</row>
    <row r="24" spans="1:42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</row>
    <row r="25" spans="1:42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</row>
  </sheetData>
  <sheetProtection/>
  <mergeCells count="9">
    <mergeCell ref="A1:AW1"/>
    <mergeCell ref="AP3:AW3"/>
    <mergeCell ref="A13:AN13"/>
    <mergeCell ref="B3:H3"/>
    <mergeCell ref="A3:A4"/>
    <mergeCell ref="J3:Q3"/>
    <mergeCell ref="R3:Y3"/>
    <mergeCell ref="Z3:AG3"/>
    <mergeCell ref="AH3:AO3"/>
  </mergeCells>
  <printOptions horizontalCentered="1" verticalCentered="1"/>
  <pageMargins left="0.75" right="0.75" top="1" bottom="1" header="0.5" footer="0.5"/>
  <pageSetup horizontalDpi="300" verticalDpi="300" orientation="landscape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6" width="7.140625" style="0" customWidth="1"/>
  </cols>
  <sheetData>
    <row r="1" spans="1:18" ht="12.75">
      <c r="A1" s="812" t="s">
        <v>819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15"/>
      <c r="R1" s="15"/>
    </row>
    <row r="2" spans="1:18" ht="12.75">
      <c r="A2" s="15" t="s">
        <v>210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2.75">
      <c r="A3" s="867" t="s">
        <v>108</v>
      </c>
      <c r="B3" s="800" t="s">
        <v>0</v>
      </c>
      <c r="C3" s="801"/>
      <c r="D3" s="801"/>
      <c r="E3" s="801"/>
      <c r="F3" s="802"/>
      <c r="G3" s="800" t="s">
        <v>1</v>
      </c>
      <c r="H3" s="801"/>
      <c r="I3" s="801"/>
      <c r="J3" s="801"/>
      <c r="K3" s="802"/>
      <c r="L3" s="800" t="s">
        <v>109</v>
      </c>
      <c r="M3" s="801"/>
      <c r="N3" s="801"/>
      <c r="O3" s="801"/>
      <c r="P3" s="802"/>
      <c r="Q3" s="15"/>
      <c r="R3" s="15"/>
    </row>
    <row r="4" spans="1:18" ht="69" customHeight="1">
      <c r="A4" s="904"/>
      <c r="B4" s="50" t="s">
        <v>110</v>
      </c>
      <c r="C4" s="51" t="s">
        <v>111</v>
      </c>
      <c r="D4" s="21" t="s">
        <v>112</v>
      </c>
      <c r="E4" s="51" t="s">
        <v>113</v>
      </c>
      <c r="F4" s="21" t="s">
        <v>114</v>
      </c>
      <c r="G4" s="51" t="s">
        <v>110</v>
      </c>
      <c r="H4" s="51" t="s">
        <v>111</v>
      </c>
      <c r="I4" s="21" t="s">
        <v>112</v>
      </c>
      <c r="J4" s="51" t="s">
        <v>113</v>
      </c>
      <c r="K4" s="21" t="s">
        <v>114</v>
      </c>
      <c r="L4" s="51" t="s">
        <v>110</v>
      </c>
      <c r="M4" s="51" t="s">
        <v>111</v>
      </c>
      <c r="N4" s="21" t="s">
        <v>112</v>
      </c>
      <c r="O4" s="51" t="s">
        <v>113</v>
      </c>
      <c r="P4" s="21" t="s">
        <v>114</v>
      </c>
      <c r="Q4" s="15"/>
      <c r="R4" s="15"/>
    </row>
    <row r="5" spans="1:18" ht="12.75">
      <c r="A5" s="6">
        <v>1996</v>
      </c>
      <c r="B5" s="1">
        <v>25</v>
      </c>
      <c r="C5" s="1">
        <v>1</v>
      </c>
      <c r="D5" s="1">
        <v>1</v>
      </c>
      <c r="E5" s="1">
        <v>24</v>
      </c>
      <c r="F5" s="1">
        <f aca="true" t="shared" si="0" ref="F5:J15">+K5+P5</f>
        <v>0</v>
      </c>
      <c r="G5" s="1">
        <v>0</v>
      </c>
      <c r="H5" s="1">
        <v>0</v>
      </c>
      <c r="I5" s="1">
        <v>0</v>
      </c>
      <c r="J5" s="1">
        <v>0</v>
      </c>
      <c r="K5" s="1">
        <f aca="true" t="shared" si="1" ref="K5:O15">+P5+U5</f>
        <v>0</v>
      </c>
      <c r="L5" s="1">
        <v>25</v>
      </c>
      <c r="M5" s="1">
        <v>1</v>
      </c>
      <c r="N5" s="1">
        <v>1</v>
      </c>
      <c r="O5" s="1">
        <v>24</v>
      </c>
      <c r="P5" s="1">
        <f aca="true" t="shared" si="2" ref="P5:P15">+U5+Z5</f>
        <v>0</v>
      </c>
      <c r="Q5" s="15"/>
      <c r="R5" s="15"/>
    </row>
    <row r="6" spans="1:18" ht="12.75">
      <c r="A6" s="6">
        <v>1997</v>
      </c>
      <c r="B6" s="1">
        <f aca="true" t="shared" si="3" ref="B6:E15">+G6+L6</f>
        <v>0</v>
      </c>
      <c r="C6" s="1">
        <f t="shared" si="3"/>
        <v>0</v>
      </c>
      <c r="D6" s="1">
        <f t="shared" si="3"/>
        <v>0</v>
      </c>
      <c r="E6" s="1">
        <f t="shared" si="3"/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 t="shared" si="0"/>
        <v>0</v>
      </c>
      <c r="J6" s="1">
        <f t="shared" si="0"/>
        <v>0</v>
      </c>
      <c r="K6" s="1">
        <f t="shared" si="1"/>
        <v>0</v>
      </c>
      <c r="L6" s="1">
        <f t="shared" si="1"/>
        <v>0</v>
      </c>
      <c r="M6" s="1">
        <f t="shared" si="1"/>
        <v>0</v>
      </c>
      <c r="N6" s="1">
        <f t="shared" si="1"/>
        <v>0</v>
      </c>
      <c r="O6" s="1">
        <f t="shared" si="1"/>
        <v>0</v>
      </c>
      <c r="P6" s="1">
        <f t="shared" si="2"/>
        <v>0</v>
      </c>
      <c r="Q6" s="15"/>
      <c r="R6" s="15"/>
    </row>
    <row r="7" spans="1:18" ht="12.75">
      <c r="A7" s="6">
        <v>1998</v>
      </c>
      <c r="B7" s="1">
        <f t="shared" si="3"/>
        <v>4</v>
      </c>
      <c r="C7" s="1">
        <f t="shared" si="3"/>
        <v>0</v>
      </c>
      <c r="D7" s="1">
        <f t="shared" si="3"/>
        <v>4</v>
      </c>
      <c r="E7" s="1">
        <f t="shared" si="3"/>
        <v>0</v>
      </c>
      <c r="F7" s="1">
        <f t="shared" si="0"/>
        <v>0</v>
      </c>
      <c r="G7" s="1">
        <v>4</v>
      </c>
      <c r="H7" s="1">
        <f t="shared" si="0"/>
        <v>0</v>
      </c>
      <c r="I7" s="1">
        <v>4</v>
      </c>
      <c r="J7" s="1">
        <f t="shared" si="0"/>
        <v>0</v>
      </c>
      <c r="K7" s="1">
        <f t="shared" si="1"/>
        <v>0</v>
      </c>
      <c r="L7" s="1">
        <f t="shared" si="1"/>
        <v>0</v>
      </c>
      <c r="M7" s="1">
        <f t="shared" si="1"/>
        <v>0</v>
      </c>
      <c r="N7" s="1">
        <f t="shared" si="1"/>
        <v>0</v>
      </c>
      <c r="O7" s="1">
        <f t="shared" si="1"/>
        <v>0</v>
      </c>
      <c r="P7" s="1">
        <f t="shared" si="2"/>
        <v>0</v>
      </c>
      <c r="Q7" s="15"/>
      <c r="R7" s="15"/>
    </row>
    <row r="8" spans="1:18" ht="12.75">
      <c r="A8" s="6">
        <v>1999</v>
      </c>
      <c r="B8" s="1">
        <f t="shared" si="3"/>
        <v>0</v>
      </c>
      <c r="C8" s="1">
        <f t="shared" si="3"/>
        <v>0</v>
      </c>
      <c r="D8" s="1">
        <f t="shared" si="3"/>
        <v>0</v>
      </c>
      <c r="E8" s="1">
        <f t="shared" si="3"/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1"/>
        <v>0</v>
      </c>
      <c r="L8" s="1">
        <f t="shared" si="1"/>
        <v>0</v>
      </c>
      <c r="M8" s="1">
        <f t="shared" si="1"/>
        <v>0</v>
      </c>
      <c r="N8" s="1">
        <f t="shared" si="1"/>
        <v>0</v>
      </c>
      <c r="O8" s="1">
        <f t="shared" si="1"/>
        <v>0</v>
      </c>
      <c r="P8" s="1">
        <f t="shared" si="2"/>
        <v>0</v>
      </c>
      <c r="Q8" s="15"/>
      <c r="R8" s="15"/>
    </row>
    <row r="9" spans="1:18" ht="12.75">
      <c r="A9" s="6">
        <v>2000</v>
      </c>
      <c r="B9" s="1">
        <f t="shared" si="3"/>
        <v>0</v>
      </c>
      <c r="C9" s="1">
        <f t="shared" si="3"/>
        <v>0</v>
      </c>
      <c r="D9" s="1">
        <f t="shared" si="3"/>
        <v>0</v>
      </c>
      <c r="E9" s="1">
        <f t="shared" si="3"/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1">
        <f t="shared" si="1"/>
        <v>0</v>
      </c>
      <c r="L9" s="1">
        <f t="shared" si="1"/>
        <v>0</v>
      </c>
      <c r="M9" s="1">
        <f t="shared" si="1"/>
        <v>0</v>
      </c>
      <c r="N9" s="1">
        <f t="shared" si="1"/>
        <v>0</v>
      </c>
      <c r="O9" s="1">
        <f t="shared" si="1"/>
        <v>0</v>
      </c>
      <c r="P9" s="1">
        <f t="shared" si="2"/>
        <v>0</v>
      </c>
      <c r="Q9" s="15"/>
      <c r="R9" s="15"/>
    </row>
    <row r="10" spans="1:18" ht="12.75">
      <c r="A10" s="6">
        <v>2001</v>
      </c>
      <c r="B10" s="1">
        <f t="shared" si="3"/>
        <v>1</v>
      </c>
      <c r="C10" s="1">
        <f t="shared" si="3"/>
        <v>0</v>
      </c>
      <c r="D10" s="1">
        <f t="shared" si="3"/>
        <v>1</v>
      </c>
      <c r="E10" s="1">
        <f t="shared" si="3"/>
        <v>0</v>
      </c>
      <c r="F10" s="1">
        <f t="shared" si="0"/>
        <v>0</v>
      </c>
      <c r="G10" s="1">
        <v>1</v>
      </c>
      <c r="H10" s="1">
        <f t="shared" si="0"/>
        <v>0</v>
      </c>
      <c r="I10" s="1">
        <v>1</v>
      </c>
      <c r="J10" s="1">
        <f t="shared" si="0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  <c r="O10" s="1">
        <f t="shared" si="1"/>
        <v>0</v>
      </c>
      <c r="P10" s="1">
        <f t="shared" si="2"/>
        <v>0</v>
      </c>
      <c r="Q10" s="15"/>
      <c r="R10" s="15"/>
    </row>
    <row r="11" spans="1:18" ht="12.75">
      <c r="A11" s="6">
        <v>2002</v>
      </c>
      <c r="B11" s="1">
        <f t="shared" si="3"/>
        <v>0</v>
      </c>
      <c r="C11" s="1">
        <f t="shared" si="3"/>
        <v>0</v>
      </c>
      <c r="D11" s="1">
        <f t="shared" si="3"/>
        <v>0</v>
      </c>
      <c r="E11" s="1">
        <f t="shared" si="3"/>
        <v>0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1"/>
        <v>0</v>
      </c>
      <c r="L11" s="1">
        <f t="shared" si="1"/>
        <v>0</v>
      </c>
      <c r="M11" s="1">
        <f t="shared" si="1"/>
        <v>0</v>
      </c>
      <c r="N11" s="1">
        <f t="shared" si="1"/>
        <v>0</v>
      </c>
      <c r="O11" s="1">
        <f t="shared" si="1"/>
        <v>0</v>
      </c>
      <c r="P11" s="1">
        <f t="shared" si="2"/>
        <v>0</v>
      </c>
      <c r="Q11" s="15"/>
      <c r="R11" s="15"/>
    </row>
    <row r="12" spans="1:18" ht="12.75">
      <c r="A12" s="6">
        <v>2003</v>
      </c>
      <c r="B12" s="1">
        <f t="shared" si="3"/>
        <v>0</v>
      </c>
      <c r="C12" s="1">
        <f t="shared" si="3"/>
        <v>0</v>
      </c>
      <c r="D12" s="1">
        <f t="shared" si="3"/>
        <v>0</v>
      </c>
      <c r="E12" s="1">
        <f t="shared" si="3"/>
        <v>0</v>
      </c>
      <c r="F12" s="1">
        <f t="shared" si="0"/>
        <v>0</v>
      </c>
      <c r="G12" s="1">
        <f t="shared" si="0"/>
        <v>0</v>
      </c>
      <c r="H12" s="1">
        <f t="shared" si="0"/>
        <v>0</v>
      </c>
      <c r="I12" s="1">
        <f t="shared" si="0"/>
        <v>0</v>
      </c>
      <c r="J12" s="1">
        <f t="shared" si="0"/>
        <v>0</v>
      </c>
      <c r="K12" s="1">
        <f t="shared" si="1"/>
        <v>0</v>
      </c>
      <c r="L12" s="1">
        <f t="shared" si="1"/>
        <v>0</v>
      </c>
      <c r="M12" s="1">
        <f t="shared" si="1"/>
        <v>0</v>
      </c>
      <c r="N12" s="1">
        <f t="shared" si="1"/>
        <v>0</v>
      </c>
      <c r="O12" s="1">
        <f t="shared" si="1"/>
        <v>0</v>
      </c>
      <c r="P12" s="1">
        <f t="shared" si="2"/>
        <v>0</v>
      </c>
      <c r="Q12" s="15"/>
      <c r="R12" s="15"/>
    </row>
    <row r="13" spans="1:18" ht="12.75">
      <c r="A13" s="6">
        <v>2004</v>
      </c>
      <c r="B13" s="1">
        <f t="shared" si="3"/>
        <v>0</v>
      </c>
      <c r="C13" s="1">
        <f t="shared" si="3"/>
        <v>0</v>
      </c>
      <c r="D13" s="1">
        <f t="shared" si="3"/>
        <v>0</v>
      </c>
      <c r="E13" s="1">
        <f t="shared" si="3"/>
        <v>0</v>
      </c>
      <c r="F13" s="1">
        <f t="shared" si="0"/>
        <v>0</v>
      </c>
      <c r="G13" s="1">
        <f t="shared" si="0"/>
        <v>0</v>
      </c>
      <c r="H13" s="1">
        <f t="shared" si="0"/>
        <v>0</v>
      </c>
      <c r="I13" s="1">
        <f t="shared" si="0"/>
        <v>0</v>
      </c>
      <c r="J13" s="1">
        <f t="shared" si="0"/>
        <v>0</v>
      </c>
      <c r="K13" s="1">
        <f t="shared" si="1"/>
        <v>0</v>
      </c>
      <c r="L13" s="1">
        <f t="shared" si="1"/>
        <v>0</v>
      </c>
      <c r="M13" s="1">
        <f t="shared" si="1"/>
        <v>0</v>
      </c>
      <c r="N13" s="1">
        <f t="shared" si="1"/>
        <v>0</v>
      </c>
      <c r="O13" s="1">
        <f t="shared" si="1"/>
        <v>0</v>
      </c>
      <c r="P13" s="1">
        <f t="shared" si="2"/>
        <v>0</v>
      </c>
      <c r="Q13" s="15"/>
      <c r="R13" s="15"/>
    </row>
    <row r="14" spans="1:18" ht="12.75">
      <c r="A14" s="6">
        <v>2005</v>
      </c>
      <c r="B14" s="1">
        <f t="shared" si="3"/>
        <v>0</v>
      </c>
      <c r="C14" s="1">
        <f t="shared" si="3"/>
        <v>0</v>
      </c>
      <c r="D14" s="1">
        <f t="shared" si="3"/>
        <v>0</v>
      </c>
      <c r="E14" s="1">
        <f t="shared" si="3"/>
        <v>0</v>
      </c>
      <c r="F14" s="1">
        <f t="shared" si="0"/>
        <v>0</v>
      </c>
      <c r="G14" s="1">
        <f t="shared" si="0"/>
        <v>0</v>
      </c>
      <c r="H14" s="1">
        <f t="shared" si="0"/>
        <v>0</v>
      </c>
      <c r="I14" s="1">
        <f t="shared" si="0"/>
        <v>0</v>
      </c>
      <c r="J14" s="1">
        <f t="shared" si="0"/>
        <v>0</v>
      </c>
      <c r="K14" s="1">
        <f t="shared" si="1"/>
        <v>0</v>
      </c>
      <c r="L14" s="1">
        <f t="shared" si="1"/>
        <v>0</v>
      </c>
      <c r="M14" s="1">
        <f t="shared" si="1"/>
        <v>0</v>
      </c>
      <c r="N14" s="1">
        <f t="shared" si="1"/>
        <v>0</v>
      </c>
      <c r="O14" s="1">
        <f t="shared" si="1"/>
        <v>0</v>
      </c>
      <c r="P14" s="1">
        <f t="shared" si="2"/>
        <v>0</v>
      </c>
      <c r="Q14" s="15"/>
      <c r="R14" s="15"/>
    </row>
    <row r="15" spans="1:18" ht="12.75">
      <c r="A15" s="6">
        <v>2006</v>
      </c>
      <c r="B15" s="1">
        <f t="shared" si="3"/>
        <v>0</v>
      </c>
      <c r="C15" s="1">
        <f t="shared" si="3"/>
        <v>0</v>
      </c>
      <c r="D15" s="1">
        <f t="shared" si="3"/>
        <v>0</v>
      </c>
      <c r="E15" s="1">
        <f t="shared" si="3"/>
        <v>0</v>
      </c>
      <c r="F15" s="1">
        <f t="shared" si="0"/>
        <v>0</v>
      </c>
      <c r="G15" s="1">
        <f t="shared" si="0"/>
        <v>0</v>
      </c>
      <c r="H15" s="1">
        <f t="shared" si="0"/>
        <v>0</v>
      </c>
      <c r="I15" s="1">
        <f t="shared" si="0"/>
        <v>0</v>
      </c>
      <c r="J15" s="1">
        <f t="shared" si="0"/>
        <v>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0</v>
      </c>
      <c r="O15" s="1">
        <f t="shared" si="1"/>
        <v>0</v>
      </c>
      <c r="P15" s="1">
        <f t="shared" si="2"/>
        <v>0</v>
      </c>
      <c r="Q15" s="15"/>
      <c r="R15" s="15"/>
    </row>
    <row r="16" spans="1:18" ht="12.75">
      <c r="A16" s="6">
        <v>2007</v>
      </c>
      <c r="B16" s="1">
        <f aca="true" t="shared" si="4" ref="B16:P16">+G16+L16</f>
        <v>0</v>
      </c>
      <c r="C16" s="1">
        <f t="shared" si="4"/>
        <v>0</v>
      </c>
      <c r="D16" s="1">
        <f t="shared" si="4"/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  <c r="H16" s="1">
        <f t="shared" si="4"/>
        <v>0</v>
      </c>
      <c r="I16" s="1">
        <f t="shared" si="4"/>
        <v>0</v>
      </c>
      <c r="J16" s="1">
        <f t="shared" si="4"/>
        <v>0</v>
      </c>
      <c r="K16" s="1">
        <f t="shared" si="4"/>
        <v>0</v>
      </c>
      <c r="L16" s="1">
        <f t="shared" si="4"/>
        <v>0</v>
      </c>
      <c r="M16" s="1">
        <f t="shared" si="4"/>
        <v>0</v>
      </c>
      <c r="N16" s="1">
        <f t="shared" si="4"/>
        <v>0</v>
      </c>
      <c r="O16" s="1">
        <f t="shared" si="4"/>
        <v>0</v>
      </c>
      <c r="P16" s="1">
        <f t="shared" si="4"/>
        <v>0</v>
      </c>
      <c r="Q16" s="15"/>
      <c r="R16" s="15"/>
    </row>
    <row r="17" spans="1:18" ht="12.75">
      <c r="A17" s="6">
        <v>2008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5"/>
      <c r="R17" s="15"/>
    </row>
    <row r="18" spans="1:18" ht="12.75">
      <c r="A18" s="6">
        <v>2009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5"/>
      <c r="R18" s="15"/>
    </row>
    <row r="19" spans="1:18" ht="12.75">
      <c r="A19" s="6">
        <v>2010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5"/>
      <c r="R19" s="15"/>
    </row>
    <row r="20" spans="1:18" ht="12.75">
      <c r="A20" s="6">
        <v>2011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5"/>
      <c r="R20" s="15"/>
    </row>
    <row r="21" spans="1:18" ht="12.75">
      <c r="A21" s="6">
        <v>2012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5"/>
      <c r="R21" s="15"/>
    </row>
    <row r="22" spans="1:18" ht="12.75">
      <c r="A22" s="6">
        <v>2013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5"/>
      <c r="R22" s="15"/>
    </row>
    <row r="23" spans="1:18" ht="12.75">
      <c r="A23" s="6">
        <v>2014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5"/>
      <c r="R23" s="15"/>
    </row>
    <row r="24" spans="1:18" ht="12.75">
      <c r="A24" s="2" t="s">
        <v>115</v>
      </c>
      <c r="B24" s="6">
        <f aca="true" t="shared" si="5" ref="B24:P24">SUM(B5:B23)</f>
        <v>30</v>
      </c>
      <c r="C24" s="6">
        <f t="shared" si="5"/>
        <v>1</v>
      </c>
      <c r="D24" s="6">
        <f t="shared" si="5"/>
        <v>6</v>
      </c>
      <c r="E24" s="6">
        <f t="shared" si="5"/>
        <v>24</v>
      </c>
      <c r="F24" s="6">
        <f t="shared" si="5"/>
        <v>0</v>
      </c>
      <c r="G24" s="6">
        <f t="shared" si="5"/>
        <v>5</v>
      </c>
      <c r="H24" s="6">
        <f t="shared" si="5"/>
        <v>0</v>
      </c>
      <c r="I24" s="6">
        <f t="shared" si="5"/>
        <v>5</v>
      </c>
      <c r="J24" s="6">
        <f t="shared" si="5"/>
        <v>0</v>
      </c>
      <c r="K24" s="6">
        <f t="shared" si="5"/>
        <v>0</v>
      </c>
      <c r="L24" s="6">
        <f t="shared" si="5"/>
        <v>25</v>
      </c>
      <c r="M24" s="6">
        <f t="shared" si="5"/>
        <v>1</v>
      </c>
      <c r="N24" s="6">
        <f t="shared" si="5"/>
        <v>1</v>
      </c>
      <c r="O24" s="6">
        <f t="shared" si="5"/>
        <v>24</v>
      </c>
      <c r="P24" s="6">
        <f t="shared" si="5"/>
        <v>0</v>
      </c>
      <c r="Q24" s="15"/>
      <c r="R24" s="15"/>
    </row>
    <row r="25" spans="1:18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9" ht="12.75">
      <c r="D29" s="23"/>
    </row>
    <row r="30" ht="12.75">
      <c r="D30" s="23"/>
    </row>
  </sheetData>
  <sheetProtection/>
  <mergeCells count="5">
    <mergeCell ref="A1:P1"/>
    <mergeCell ref="A3:A4"/>
    <mergeCell ref="B3:F3"/>
    <mergeCell ref="G3:K3"/>
    <mergeCell ref="L3:P3"/>
  </mergeCells>
  <printOptions horizontalCentered="1" verticalCentered="1"/>
  <pageMargins left="0.75" right="0.75" top="1" bottom="1" header="0.5" footer="0.5"/>
  <pageSetup horizontalDpi="300" verticalDpi="3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V10" sqref="V10"/>
    </sheetView>
  </sheetViews>
  <sheetFormatPr defaultColWidth="9.140625" defaultRowHeight="12.75"/>
  <cols>
    <col min="1" max="1" width="14.57421875" style="0" customWidth="1"/>
    <col min="2" max="2" width="12.57421875" style="0" customWidth="1"/>
    <col min="3" max="3" width="8.421875" style="0" hidden="1" customWidth="1"/>
    <col min="4" max="4" width="7.00390625" style="0" customWidth="1"/>
    <col min="5" max="5" width="8.421875" style="0" customWidth="1"/>
    <col min="6" max="6" width="8.7109375" style="0" customWidth="1"/>
    <col min="7" max="7" width="7.7109375" style="0" customWidth="1"/>
    <col min="8" max="8" width="6.8515625" style="0" customWidth="1"/>
    <col min="9" max="9" width="7.7109375" style="0" customWidth="1"/>
    <col min="10" max="10" width="7.8515625" style="0" customWidth="1"/>
    <col min="11" max="11" width="7.7109375" style="0" customWidth="1"/>
    <col min="12" max="12" width="8.8515625" style="0" customWidth="1"/>
    <col min="13" max="13" width="7.8515625" style="0" customWidth="1"/>
    <col min="14" max="14" width="7.57421875" style="0" customWidth="1"/>
    <col min="15" max="15" width="7.140625" style="0" customWidth="1"/>
    <col min="16" max="16" width="7.8515625" style="0" customWidth="1"/>
    <col min="17" max="18" width="7.7109375" style="0" customWidth="1"/>
    <col min="19" max="19" width="7.421875" style="0" customWidth="1"/>
  </cols>
  <sheetData>
    <row r="1" spans="1:19" ht="12.75" customHeight="1">
      <c r="A1" s="812" t="s">
        <v>817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</row>
    <row r="2" spans="1:19" ht="12.75">
      <c r="A2" s="812"/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</row>
    <row r="3" spans="1:15" ht="12.75">
      <c r="A3" s="15" t="s">
        <v>211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20" ht="12.75">
      <c r="A4" s="800" t="s">
        <v>116</v>
      </c>
      <c r="B4" s="802"/>
      <c r="C4" s="15"/>
      <c r="D4" s="6">
        <v>1998</v>
      </c>
      <c r="E4" s="6" t="s">
        <v>598</v>
      </c>
      <c r="F4" s="6" t="s">
        <v>599</v>
      </c>
      <c r="G4" s="6" t="s">
        <v>600</v>
      </c>
      <c r="H4" s="6" t="s">
        <v>601</v>
      </c>
      <c r="I4" s="6" t="s">
        <v>602</v>
      </c>
      <c r="J4" s="6" t="s">
        <v>603</v>
      </c>
      <c r="K4" s="6" t="s">
        <v>604</v>
      </c>
      <c r="L4" s="6" t="s">
        <v>605</v>
      </c>
      <c r="M4" s="6" t="s">
        <v>606</v>
      </c>
      <c r="N4" s="2" t="s">
        <v>607</v>
      </c>
      <c r="O4" s="2" t="s">
        <v>608</v>
      </c>
      <c r="P4" s="2" t="s">
        <v>610</v>
      </c>
      <c r="Q4" s="2" t="s">
        <v>609</v>
      </c>
      <c r="R4" s="2" t="s">
        <v>611</v>
      </c>
      <c r="S4" s="2" t="s">
        <v>612</v>
      </c>
      <c r="T4" s="2" t="s">
        <v>818</v>
      </c>
    </row>
    <row r="5" spans="1:20" ht="12.75">
      <c r="A5" s="905" t="s">
        <v>117</v>
      </c>
      <c r="B5" s="1" t="s">
        <v>110</v>
      </c>
      <c r="C5" s="15"/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</row>
    <row r="6" spans="1:20" ht="12.75">
      <c r="A6" s="906"/>
      <c r="B6" s="1" t="s">
        <v>118</v>
      </c>
      <c r="C6" s="15"/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</row>
    <row r="7" spans="1:20" ht="12.75">
      <c r="A7" s="905" t="s">
        <v>119</v>
      </c>
      <c r="B7" s="1" t="s">
        <v>110</v>
      </c>
      <c r="C7" s="15"/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</row>
    <row r="8" spans="1:20" ht="12.75">
      <c r="A8" s="906"/>
      <c r="B8" s="1" t="s">
        <v>118</v>
      </c>
      <c r="C8" s="15"/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</row>
    <row r="9" spans="1:20" ht="12.75">
      <c r="A9" s="905" t="s">
        <v>120</v>
      </c>
      <c r="B9" s="1" t="s">
        <v>110</v>
      </c>
      <c r="C9" s="15"/>
      <c r="D9" s="19">
        <v>20</v>
      </c>
      <c r="E9" s="19">
        <v>34</v>
      </c>
      <c r="F9" s="19">
        <v>26</v>
      </c>
      <c r="G9" s="19">
        <v>14</v>
      </c>
      <c r="H9" s="19">
        <v>11</v>
      </c>
      <c r="I9" s="19">
        <v>8</v>
      </c>
      <c r="J9" s="19">
        <v>12</v>
      </c>
      <c r="K9" s="19">
        <v>15</v>
      </c>
      <c r="L9" s="19">
        <v>7</v>
      </c>
      <c r="M9" s="19">
        <v>11</v>
      </c>
      <c r="N9" s="8">
        <v>5</v>
      </c>
      <c r="O9" s="8">
        <v>6</v>
      </c>
      <c r="P9" s="8">
        <v>2</v>
      </c>
      <c r="Q9" s="8">
        <v>6</v>
      </c>
      <c r="R9" s="8">
        <v>3</v>
      </c>
      <c r="S9" s="8">
        <v>2</v>
      </c>
      <c r="T9" s="8">
        <v>0</v>
      </c>
    </row>
    <row r="10" spans="1:20" ht="12.75">
      <c r="A10" s="906"/>
      <c r="B10" s="1" t="s">
        <v>118</v>
      </c>
      <c r="C10" s="15"/>
      <c r="D10" s="27">
        <v>20</v>
      </c>
      <c r="E10" s="27">
        <v>0.44</v>
      </c>
      <c r="F10" s="27">
        <v>0.33</v>
      </c>
      <c r="G10" s="27">
        <v>0.18</v>
      </c>
      <c r="H10" s="27">
        <v>0.14</v>
      </c>
      <c r="I10" s="27">
        <v>0.11</v>
      </c>
      <c r="J10" s="27">
        <v>0.16</v>
      </c>
      <c r="K10" s="27">
        <v>0.2</v>
      </c>
      <c r="L10" s="27">
        <v>0.09</v>
      </c>
      <c r="M10" s="27">
        <v>0.14</v>
      </c>
      <c r="N10" s="8">
        <v>0.06</v>
      </c>
      <c r="O10" s="8">
        <v>0.08</v>
      </c>
      <c r="P10" s="8">
        <v>0.02</v>
      </c>
      <c r="Q10" s="8">
        <v>0.18</v>
      </c>
      <c r="R10" s="8">
        <v>0.04</v>
      </c>
      <c r="S10" s="8">
        <v>0.02</v>
      </c>
      <c r="T10" s="8">
        <v>0</v>
      </c>
    </row>
    <row r="11" spans="1:20" ht="12.75">
      <c r="A11" s="907" t="s">
        <v>121</v>
      </c>
      <c r="B11" s="1" t="s">
        <v>110</v>
      </c>
      <c r="C11" s="15"/>
      <c r="D11" s="19">
        <v>0</v>
      </c>
      <c r="E11" s="19">
        <v>2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8">
        <v>0</v>
      </c>
      <c r="O11" s="8">
        <v>1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</row>
    <row r="12" spans="1:20" ht="12.75">
      <c r="A12" s="908"/>
      <c r="B12" s="1" t="s">
        <v>118</v>
      </c>
      <c r="C12" s="15"/>
      <c r="D12" s="27">
        <v>0</v>
      </c>
      <c r="E12" s="27">
        <v>2.85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27">
        <v>0</v>
      </c>
      <c r="M12" s="27">
        <v>0</v>
      </c>
      <c r="N12" s="8">
        <v>0</v>
      </c>
      <c r="O12" s="8">
        <v>1.47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</row>
    <row r="13" spans="1:20" ht="12.75">
      <c r="A13" s="905" t="s">
        <v>122</v>
      </c>
      <c r="B13" s="1" t="s">
        <v>110</v>
      </c>
      <c r="C13" s="15"/>
      <c r="D13" s="19">
        <v>115</v>
      </c>
      <c r="E13" s="19">
        <v>20</v>
      </c>
      <c r="F13" s="19">
        <v>23</v>
      </c>
      <c r="G13" s="19">
        <v>5</v>
      </c>
      <c r="H13" s="19">
        <v>4</v>
      </c>
      <c r="I13" s="19">
        <v>13</v>
      </c>
      <c r="J13" s="19">
        <v>14</v>
      </c>
      <c r="K13" s="19">
        <v>4</v>
      </c>
      <c r="L13" s="19">
        <v>5</v>
      </c>
      <c r="M13" s="19">
        <v>3</v>
      </c>
      <c r="N13" s="8">
        <v>6</v>
      </c>
      <c r="O13" s="8">
        <v>5</v>
      </c>
      <c r="P13" s="8">
        <v>1</v>
      </c>
      <c r="Q13" s="8">
        <v>25</v>
      </c>
      <c r="R13" s="8">
        <v>51</v>
      </c>
      <c r="S13" s="8">
        <v>39</v>
      </c>
      <c r="T13" s="8">
        <v>281</v>
      </c>
    </row>
    <row r="14" spans="1:20" ht="14.25" customHeight="1">
      <c r="A14" s="906"/>
      <c r="B14" s="1" t="s">
        <v>118</v>
      </c>
      <c r="C14" s="15"/>
      <c r="D14" s="27">
        <v>1.18</v>
      </c>
      <c r="E14" s="27">
        <v>0.26</v>
      </c>
      <c r="F14" s="27">
        <v>0.3</v>
      </c>
      <c r="G14" s="27">
        <v>0.06</v>
      </c>
      <c r="H14" s="27">
        <v>0.05</v>
      </c>
      <c r="I14" s="27">
        <v>0.17</v>
      </c>
      <c r="J14" s="27">
        <v>0.19</v>
      </c>
      <c r="K14" s="27">
        <v>0.05</v>
      </c>
      <c r="L14" s="27">
        <v>0.07</v>
      </c>
      <c r="M14" s="27">
        <v>0.04</v>
      </c>
      <c r="N14" s="8">
        <v>0.08</v>
      </c>
      <c r="O14" s="8">
        <v>0.06</v>
      </c>
      <c r="P14" s="8">
        <v>0.01</v>
      </c>
      <c r="Q14" s="8">
        <v>0.33</v>
      </c>
      <c r="R14" s="8">
        <v>0.68</v>
      </c>
      <c r="S14" s="8">
        <v>0.5</v>
      </c>
      <c r="T14" s="29" t="s">
        <v>838</v>
      </c>
    </row>
    <row r="15" spans="1:20" ht="12.75">
      <c r="A15" s="905" t="s">
        <v>123</v>
      </c>
      <c r="B15" s="1" t="s">
        <v>110</v>
      </c>
      <c r="C15" s="15"/>
      <c r="D15" s="19">
        <v>940</v>
      </c>
      <c r="E15" s="19">
        <v>352</v>
      </c>
      <c r="F15" s="19">
        <v>422</v>
      </c>
      <c r="G15" s="19">
        <v>350</v>
      </c>
      <c r="H15" s="19">
        <v>685</v>
      </c>
      <c r="I15" s="19">
        <v>362</v>
      </c>
      <c r="J15" s="19">
        <v>135</v>
      </c>
      <c r="K15" s="19">
        <v>93</v>
      </c>
      <c r="L15" s="19">
        <v>52</v>
      </c>
      <c r="M15" s="19">
        <v>80</v>
      </c>
      <c r="N15" s="8">
        <v>277</v>
      </c>
      <c r="O15" s="8">
        <v>267</v>
      </c>
      <c r="P15" s="8">
        <v>40</v>
      </c>
      <c r="Q15" s="8">
        <v>63</v>
      </c>
      <c r="R15" s="8">
        <v>584</v>
      </c>
      <c r="S15" s="8">
        <v>64</v>
      </c>
      <c r="T15" s="8">
        <v>63</v>
      </c>
    </row>
    <row r="16" spans="1:20" ht="12.75">
      <c r="A16" s="906"/>
      <c r="B16" s="1" t="s">
        <v>118</v>
      </c>
      <c r="C16" s="15"/>
      <c r="D16" s="28">
        <v>9.61</v>
      </c>
      <c r="E16" s="28">
        <v>4.53</v>
      </c>
      <c r="F16" s="28">
        <v>5.43</v>
      </c>
      <c r="G16" s="28">
        <v>4.51</v>
      </c>
      <c r="H16" s="28">
        <v>8.82</v>
      </c>
      <c r="I16" s="28">
        <v>4.83</v>
      </c>
      <c r="J16" s="28">
        <v>1.8</v>
      </c>
      <c r="K16" s="28">
        <v>1.24</v>
      </c>
      <c r="L16" s="28">
        <v>0.7</v>
      </c>
      <c r="M16" s="28">
        <v>1.06</v>
      </c>
      <c r="N16" s="8">
        <v>3.69</v>
      </c>
      <c r="O16" s="8">
        <v>3.356</v>
      </c>
      <c r="P16" s="8">
        <v>0.53</v>
      </c>
      <c r="Q16" s="8">
        <v>0.84</v>
      </c>
      <c r="R16" s="8">
        <v>7.87</v>
      </c>
      <c r="S16" s="8">
        <v>0.86</v>
      </c>
      <c r="T16" s="29" t="s">
        <v>771</v>
      </c>
    </row>
    <row r="17" spans="1:20" ht="12.75">
      <c r="A17" s="905" t="s">
        <v>124</v>
      </c>
      <c r="B17" s="1" t="s">
        <v>110</v>
      </c>
      <c r="C17" s="15"/>
      <c r="D17" s="19">
        <v>705</v>
      </c>
      <c r="E17" s="19">
        <v>264</v>
      </c>
      <c r="F17" s="19">
        <v>28</v>
      </c>
      <c r="G17" s="19">
        <v>18</v>
      </c>
      <c r="H17" s="19">
        <v>27</v>
      </c>
      <c r="I17" s="19">
        <v>15</v>
      </c>
      <c r="J17" s="19">
        <v>8</v>
      </c>
      <c r="K17" s="19">
        <v>2</v>
      </c>
      <c r="L17" s="19">
        <v>2</v>
      </c>
      <c r="M17" s="19">
        <v>201</v>
      </c>
      <c r="N17" s="8">
        <v>2</v>
      </c>
      <c r="O17" s="8">
        <v>1</v>
      </c>
      <c r="P17" s="8">
        <v>20</v>
      </c>
      <c r="Q17" s="8">
        <v>370</v>
      </c>
      <c r="R17" s="8">
        <v>0</v>
      </c>
      <c r="S17" s="8">
        <v>1</v>
      </c>
      <c r="T17" s="8">
        <v>37</v>
      </c>
    </row>
    <row r="18" spans="1:20" ht="12.75">
      <c r="A18" s="906"/>
      <c r="B18" s="1" t="s">
        <v>118</v>
      </c>
      <c r="C18" s="15"/>
      <c r="D18" s="27">
        <v>7.21</v>
      </c>
      <c r="E18" s="27">
        <v>6.4</v>
      </c>
      <c r="F18" s="27">
        <v>0.36</v>
      </c>
      <c r="G18" s="27">
        <v>0.23</v>
      </c>
      <c r="H18" s="27">
        <v>0.35</v>
      </c>
      <c r="I18" s="27">
        <v>0.2</v>
      </c>
      <c r="J18" s="27">
        <v>0.11</v>
      </c>
      <c r="K18" s="27">
        <v>0.03</v>
      </c>
      <c r="L18" s="27">
        <v>0.03</v>
      </c>
      <c r="M18" s="27">
        <v>2.68</v>
      </c>
      <c r="N18" s="8">
        <v>0.02</v>
      </c>
      <c r="O18" s="8">
        <v>0.01</v>
      </c>
      <c r="P18" s="8">
        <v>0.26</v>
      </c>
      <c r="Q18" s="8">
        <v>4.93</v>
      </c>
      <c r="R18" s="8">
        <v>0</v>
      </c>
      <c r="S18" s="8">
        <v>0.01</v>
      </c>
      <c r="T18" s="29" t="s">
        <v>839</v>
      </c>
    </row>
    <row r="19" spans="1:20" ht="12.75">
      <c r="A19" s="905" t="s">
        <v>125</v>
      </c>
      <c r="B19" s="1" t="s">
        <v>110</v>
      </c>
      <c r="C19" s="15"/>
      <c r="D19" s="19">
        <v>8459</v>
      </c>
      <c r="E19" s="19">
        <v>1368</v>
      </c>
      <c r="F19" s="19">
        <v>2124</v>
      </c>
      <c r="G19" s="19">
        <v>1279</v>
      </c>
      <c r="H19" s="19">
        <v>528</v>
      </c>
      <c r="I19" s="19">
        <v>332</v>
      </c>
      <c r="J19" s="19">
        <v>227</v>
      </c>
      <c r="K19" s="19">
        <v>153</v>
      </c>
      <c r="L19" s="19">
        <v>77</v>
      </c>
      <c r="M19" s="19">
        <v>41</v>
      </c>
      <c r="N19" s="8">
        <v>23</v>
      </c>
      <c r="O19" s="8">
        <v>27</v>
      </c>
      <c r="P19" s="8">
        <v>14</v>
      </c>
      <c r="Q19" s="8">
        <v>14</v>
      </c>
      <c r="R19" s="8">
        <v>14</v>
      </c>
      <c r="S19" s="8">
        <v>11</v>
      </c>
      <c r="T19" s="8">
        <v>2</v>
      </c>
    </row>
    <row r="20" spans="1:20" ht="12.75">
      <c r="A20" s="906"/>
      <c r="B20" s="1" t="s">
        <v>118</v>
      </c>
      <c r="C20" s="15"/>
      <c r="D20" s="27">
        <v>86.5</v>
      </c>
      <c r="E20" s="27">
        <v>17.62</v>
      </c>
      <c r="F20" s="27">
        <v>27.35</v>
      </c>
      <c r="G20" s="27">
        <v>16.47</v>
      </c>
      <c r="H20" s="27">
        <v>6.8</v>
      </c>
      <c r="I20" s="27">
        <v>4.43</v>
      </c>
      <c r="J20" s="27">
        <v>3.03</v>
      </c>
      <c r="K20" s="27">
        <v>2.04</v>
      </c>
      <c r="L20" s="27">
        <v>1.02</v>
      </c>
      <c r="M20" s="27">
        <v>0.54</v>
      </c>
      <c r="N20" s="8">
        <v>0.3</v>
      </c>
      <c r="O20" s="8">
        <v>0.36</v>
      </c>
      <c r="P20" s="8">
        <v>0.18</v>
      </c>
      <c r="Q20" s="8">
        <v>0.8</v>
      </c>
      <c r="R20" s="8">
        <v>0.18</v>
      </c>
      <c r="S20" s="8">
        <v>0.14</v>
      </c>
      <c r="T20" s="29" t="s">
        <v>840</v>
      </c>
    </row>
    <row r="21" spans="1:20" ht="12.75">
      <c r="A21" s="905" t="s">
        <v>126</v>
      </c>
      <c r="B21" s="1" t="s">
        <v>110</v>
      </c>
      <c r="C21" s="15"/>
      <c r="D21" s="19">
        <v>498</v>
      </c>
      <c r="E21" s="19">
        <v>327</v>
      </c>
      <c r="F21" s="19">
        <v>376</v>
      </c>
      <c r="G21" s="19">
        <v>429</v>
      </c>
      <c r="H21" s="19">
        <v>363</v>
      </c>
      <c r="I21" s="19">
        <v>368</v>
      </c>
      <c r="J21" s="19">
        <v>322</v>
      </c>
      <c r="K21" s="19">
        <v>323</v>
      </c>
      <c r="L21" s="19">
        <v>252</v>
      </c>
      <c r="M21" s="19">
        <v>331</v>
      </c>
      <c r="N21" s="8">
        <v>344</v>
      </c>
      <c r="O21" s="8">
        <v>287</v>
      </c>
      <c r="P21" s="8">
        <v>241</v>
      </c>
      <c r="Q21" s="8">
        <v>358</v>
      </c>
      <c r="R21" s="8">
        <v>225</v>
      </c>
      <c r="S21" s="8">
        <v>185</v>
      </c>
      <c r="T21" s="8">
        <v>172</v>
      </c>
    </row>
    <row r="22" spans="1:20" ht="12.75">
      <c r="A22" s="906"/>
      <c r="B22" s="1" t="s">
        <v>118</v>
      </c>
      <c r="C22" s="15"/>
      <c r="D22" s="27">
        <v>5.09</v>
      </c>
      <c r="E22" s="27">
        <v>4.21</v>
      </c>
      <c r="F22" s="27">
        <v>4.84</v>
      </c>
      <c r="G22" s="27">
        <v>5.52</v>
      </c>
      <c r="H22" s="27">
        <v>4.67</v>
      </c>
      <c r="I22" s="27">
        <v>4.91</v>
      </c>
      <c r="J22" s="27">
        <v>4.29</v>
      </c>
      <c r="K22" s="27">
        <v>4.31</v>
      </c>
      <c r="L22" s="27">
        <v>3.36</v>
      </c>
      <c r="M22" s="27">
        <v>4.41</v>
      </c>
      <c r="N22" s="8">
        <v>4.58</v>
      </c>
      <c r="O22" s="8">
        <v>3.82</v>
      </c>
      <c r="P22" s="8">
        <v>3.22</v>
      </c>
      <c r="Q22" s="8">
        <v>3.44</v>
      </c>
      <c r="R22" s="8">
        <v>3.1</v>
      </c>
      <c r="S22" s="8">
        <v>2.49</v>
      </c>
      <c r="T22" s="29" t="s">
        <v>841</v>
      </c>
    </row>
    <row r="23" spans="1:17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39"/>
      <c r="Q23" s="139"/>
    </row>
    <row r="24" spans="1:15" ht="12.75">
      <c r="A24" s="15"/>
      <c r="B24" s="15" t="s">
        <v>596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15"/>
      <c r="B25" s="15" t="s">
        <v>597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 t="s">
        <v>613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</sheetData>
  <sheetProtection/>
  <mergeCells count="11">
    <mergeCell ref="A1:S2"/>
    <mergeCell ref="A4:B4"/>
    <mergeCell ref="A5:A6"/>
    <mergeCell ref="A7:A8"/>
    <mergeCell ref="A21:A22"/>
    <mergeCell ref="A9:A10"/>
    <mergeCell ref="A11:A12"/>
    <mergeCell ref="A13:A14"/>
    <mergeCell ref="A15:A16"/>
    <mergeCell ref="A17:A18"/>
    <mergeCell ref="A19:A20"/>
  </mergeCells>
  <printOptions horizontalCentered="1" verticalCentered="1"/>
  <pageMargins left="0.75" right="0.75" top="1" bottom="1" header="0.5" footer="0.5"/>
  <pageSetup horizontalDpi="300" verticalDpi="300" orientation="landscape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9.57421875" style="0" bestFit="1" customWidth="1"/>
    <col min="2" max="2" width="8.00390625" style="0" bestFit="1" customWidth="1"/>
    <col min="3" max="3" width="6.28125" style="0" bestFit="1" customWidth="1"/>
    <col min="4" max="4" width="5.00390625" style="0" customWidth="1"/>
    <col min="5" max="5" width="7.00390625" style="0" bestFit="1" customWidth="1"/>
    <col min="6" max="6" width="8.00390625" style="0" bestFit="1" customWidth="1"/>
    <col min="7" max="7" width="6.28125" style="0" bestFit="1" customWidth="1"/>
    <col min="8" max="8" width="5.8515625" style="0" customWidth="1"/>
    <col min="9" max="9" width="8.7109375" style="0" customWidth="1"/>
  </cols>
  <sheetData>
    <row r="1" spans="1:9" ht="32.25" customHeight="1">
      <c r="A1" s="762" t="s">
        <v>842</v>
      </c>
      <c r="B1" s="762"/>
      <c r="C1" s="762"/>
      <c r="D1" s="762"/>
      <c r="E1" s="762"/>
      <c r="F1" s="762"/>
      <c r="G1" s="762"/>
      <c r="H1" s="762"/>
      <c r="I1" s="762"/>
    </row>
    <row r="2" spans="1:9" ht="13.5" thickBot="1">
      <c r="A2" s="25" t="s">
        <v>212</v>
      </c>
      <c r="B2" s="5"/>
      <c r="C2" s="5"/>
      <c r="D2" s="5"/>
      <c r="E2" s="5"/>
      <c r="F2" s="5"/>
      <c r="G2" s="5"/>
      <c r="H2" s="5"/>
      <c r="I2" s="5"/>
    </row>
    <row r="3" spans="1:9" ht="13.5" thickBot="1">
      <c r="A3" s="784" t="s">
        <v>127</v>
      </c>
      <c r="B3" s="757" t="s">
        <v>128</v>
      </c>
      <c r="C3" s="760"/>
      <c r="D3" s="760"/>
      <c r="E3" s="761"/>
      <c r="F3" s="757" t="s">
        <v>129</v>
      </c>
      <c r="G3" s="760"/>
      <c r="H3" s="760"/>
      <c r="I3" s="761"/>
    </row>
    <row r="4" spans="1:9" ht="13.5" thickBot="1">
      <c r="A4" s="785"/>
      <c r="B4" s="747" t="s">
        <v>110</v>
      </c>
      <c r="C4" s="747" t="s">
        <v>111</v>
      </c>
      <c r="D4" s="747" t="s">
        <v>130</v>
      </c>
      <c r="E4" s="747" t="s">
        <v>131</v>
      </c>
      <c r="F4" s="747" t="s">
        <v>110</v>
      </c>
      <c r="G4" s="747" t="s">
        <v>111</v>
      </c>
      <c r="H4" s="747" t="s">
        <v>130</v>
      </c>
      <c r="I4" s="747" t="s">
        <v>131</v>
      </c>
    </row>
    <row r="5" spans="1:9" ht="13.5" thickBot="1">
      <c r="A5" s="909" t="s">
        <v>132</v>
      </c>
      <c r="B5" s="776"/>
      <c r="C5" s="776"/>
      <c r="D5" s="776"/>
      <c r="E5" s="776"/>
      <c r="F5" s="776"/>
      <c r="G5" s="776"/>
      <c r="H5" s="776"/>
      <c r="I5" s="910"/>
    </row>
    <row r="6" spans="1:9" ht="12.75">
      <c r="A6" s="82">
        <v>0</v>
      </c>
      <c r="B6" s="83">
        <v>0</v>
      </c>
      <c r="C6" s="83">
        <v>0</v>
      </c>
      <c r="D6" s="748">
        <v>0</v>
      </c>
      <c r="E6" s="748">
        <v>0</v>
      </c>
      <c r="F6" s="83">
        <v>0</v>
      </c>
      <c r="G6" s="83">
        <v>0</v>
      </c>
      <c r="H6" s="748">
        <v>0</v>
      </c>
      <c r="I6" s="749">
        <v>0</v>
      </c>
    </row>
    <row r="7" spans="1:9" ht="12.75">
      <c r="A7" s="740" t="s">
        <v>133</v>
      </c>
      <c r="B7" s="1">
        <v>0</v>
      </c>
      <c r="C7" s="1">
        <v>0</v>
      </c>
      <c r="D7" s="136">
        <v>0</v>
      </c>
      <c r="E7" s="136">
        <v>0</v>
      </c>
      <c r="F7" s="1">
        <v>0</v>
      </c>
      <c r="G7" s="1">
        <v>0</v>
      </c>
      <c r="H7" s="136">
        <v>0</v>
      </c>
      <c r="I7" s="750">
        <v>0</v>
      </c>
    </row>
    <row r="8" spans="1:9" ht="12.75">
      <c r="A8" s="85" t="s">
        <v>134</v>
      </c>
      <c r="B8" s="1">
        <v>0</v>
      </c>
      <c r="C8" s="1">
        <v>0</v>
      </c>
      <c r="D8" s="136">
        <v>0</v>
      </c>
      <c r="E8" s="136">
        <v>0</v>
      </c>
      <c r="F8" s="1">
        <v>0</v>
      </c>
      <c r="G8" s="1">
        <v>0</v>
      </c>
      <c r="H8" s="136">
        <v>0</v>
      </c>
      <c r="I8" s="750">
        <v>0</v>
      </c>
    </row>
    <row r="9" spans="1:9" ht="12.75">
      <c r="A9" s="85" t="s">
        <v>135</v>
      </c>
      <c r="B9" s="1">
        <v>0</v>
      </c>
      <c r="C9" s="1">
        <v>0</v>
      </c>
      <c r="D9" s="136">
        <v>0</v>
      </c>
      <c r="E9" s="136">
        <v>0</v>
      </c>
      <c r="F9" s="1">
        <v>0</v>
      </c>
      <c r="G9" s="1">
        <v>0</v>
      </c>
      <c r="H9" s="136">
        <v>0</v>
      </c>
      <c r="I9" s="750">
        <v>0</v>
      </c>
    </row>
    <row r="10" spans="1:9" ht="12.75">
      <c r="A10" s="85" t="s">
        <v>136</v>
      </c>
      <c r="B10" s="1">
        <v>0</v>
      </c>
      <c r="C10" s="1">
        <v>0</v>
      </c>
      <c r="D10" s="751">
        <v>0</v>
      </c>
      <c r="E10" s="136">
        <v>0</v>
      </c>
      <c r="F10" s="1">
        <v>2</v>
      </c>
      <c r="G10" s="1">
        <v>0</v>
      </c>
      <c r="H10" s="136">
        <v>0</v>
      </c>
      <c r="I10" s="750">
        <v>0</v>
      </c>
    </row>
    <row r="11" spans="1:9" ht="13.5" thickBot="1">
      <c r="A11" s="93" t="s">
        <v>137</v>
      </c>
      <c r="B11" s="100">
        <v>0</v>
      </c>
      <c r="C11" s="100">
        <v>0</v>
      </c>
      <c r="D11" s="752">
        <v>0</v>
      </c>
      <c r="E11" s="752">
        <v>0</v>
      </c>
      <c r="F11" s="100">
        <v>0</v>
      </c>
      <c r="G11" s="100">
        <v>0</v>
      </c>
      <c r="H11" s="752">
        <v>0</v>
      </c>
      <c r="I11" s="753">
        <v>0</v>
      </c>
    </row>
    <row r="12" spans="1:9" ht="13.5" thickBot="1">
      <c r="A12" s="909" t="s">
        <v>138</v>
      </c>
      <c r="B12" s="776"/>
      <c r="C12" s="776"/>
      <c r="D12" s="776"/>
      <c r="E12" s="776"/>
      <c r="F12" s="776"/>
      <c r="G12" s="776"/>
      <c r="H12" s="776"/>
      <c r="I12" s="910"/>
    </row>
    <row r="13" spans="1:9" ht="12.75">
      <c r="A13" s="82">
        <v>0</v>
      </c>
      <c r="B13" s="83">
        <v>0</v>
      </c>
      <c r="C13" s="83">
        <v>0</v>
      </c>
      <c r="D13" s="748">
        <v>0</v>
      </c>
      <c r="E13" s="748">
        <v>0</v>
      </c>
      <c r="F13" s="83">
        <v>0</v>
      </c>
      <c r="G13" s="83">
        <v>0</v>
      </c>
      <c r="H13" s="748">
        <v>0</v>
      </c>
      <c r="I13" s="749">
        <v>0</v>
      </c>
    </row>
    <row r="14" spans="1:9" ht="12.75">
      <c r="A14" s="740" t="s">
        <v>133</v>
      </c>
      <c r="B14" s="1">
        <v>0</v>
      </c>
      <c r="C14" s="1">
        <v>0</v>
      </c>
      <c r="D14" s="136">
        <v>0</v>
      </c>
      <c r="E14" s="136">
        <v>0</v>
      </c>
      <c r="F14" s="1">
        <v>0</v>
      </c>
      <c r="G14" s="1">
        <v>0</v>
      </c>
      <c r="H14" s="136">
        <v>0</v>
      </c>
      <c r="I14" s="750">
        <v>0</v>
      </c>
    </row>
    <row r="15" spans="1:9" ht="12.75">
      <c r="A15" s="85" t="s">
        <v>134</v>
      </c>
      <c r="B15" s="1">
        <v>0</v>
      </c>
      <c r="C15" s="1">
        <v>0</v>
      </c>
      <c r="D15" s="136">
        <v>0</v>
      </c>
      <c r="E15" s="136">
        <v>0</v>
      </c>
      <c r="F15" s="1">
        <v>0</v>
      </c>
      <c r="G15" s="1">
        <v>0</v>
      </c>
      <c r="H15" s="136">
        <v>0</v>
      </c>
      <c r="I15" s="750">
        <v>0</v>
      </c>
    </row>
    <row r="16" spans="1:9" ht="12.75">
      <c r="A16" s="85" t="s">
        <v>135</v>
      </c>
      <c r="B16" s="1">
        <v>0</v>
      </c>
      <c r="C16" s="1">
        <v>0</v>
      </c>
      <c r="D16" s="136">
        <v>0</v>
      </c>
      <c r="E16" s="136">
        <v>0</v>
      </c>
      <c r="F16" s="1">
        <v>0</v>
      </c>
      <c r="G16" s="1">
        <v>0</v>
      </c>
      <c r="H16" s="136">
        <v>0</v>
      </c>
      <c r="I16" s="750">
        <v>0</v>
      </c>
    </row>
    <row r="17" spans="1:9" ht="12.75">
      <c r="A17" s="85" t="s">
        <v>136</v>
      </c>
      <c r="B17" s="1">
        <v>0</v>
      </c>
      <c r="C17" s="1">
        <v>0</v>
      </c>
      <c r="D17" s="136">
        <v>0</v>
      </c>
      <c r="E17" s="136">
        <v>0</v>
      </c>
      <c r="F17" s="1">
        <v>0</v>
      </c>
      <c r="G17" s="1">
        <v>0</v>
      </c>
      <c r="H17" s="136">
        <v>0</v>
      </c>
      <c r="I17" s="750">
        <v>0</v>
      </c>
    </row>
    <row r="18" spans="1:9" ht="13.5" thickBot="1">
      <c r="A18" s="93" t="s">
        <v>137</v>
      </c>
      <c r="B18" s="100">
        <v>0</v>
      </c>
      <c r="C18" s="100">
        <v>0</v>
      </c>
      <c r="D18" s="752">
        <v>0</v>
      </c>
      <c r="E18" s="752">
        <v>0</v>
      </c>
      <c r="F18" s="100">
        <v>0</v>
      </c>
      <c r="G18" s="100">
        <v>0</v>
      </c>
      <c r="H18" s="752">
        <v>0</v>
      </c>
      <c r="I18" s="753">
        <v>0</v>
      </c>
    </row>
    <row r="19" spans="1:9" ht="13.5" thickBot="1">
      <c r="A19" s="909" t="s">
        <v>139</v>
      </c>
      <c r="B19" s="776"/>
      <c r="C19" s="776"/>
      <c r="D19" s="776"/>
      <c r="E19" s="776"/>
      <c r="F19" s="776"/>
      <c r="G19" s="776"/>
      <c r="H19" s="776"/>
      <c r="I19" s="910"/>
    </row>
    <row r="20" spans="1:9" ht="12.75">
      <c r="A20" s="82">
        <v>0</v>
      </c>
      <c r="B20" s="83">
        <v>0</v>
      </c>
      <c r="C20" s="83">
        <v>0</v>
      </c>
      <c r="D20" s="748">
        <v>0</v>
      </c>
      <c r="E20" s="748">
        <v>0</v>
      </c>
      <c r="F20" s="83">
        <v>0</v>
      </c>
      <c r="G20" s="83">
        <v>0</v>
      </c>
      <c r="H20" s="748">
        <v>0</v>
      </c>
      <c r="I20" s="749">
        <v>0</v>
      </c>
    </row>
    <row r="21" spans="1:9" ht="12.75">
      <c r="A21" s="740" t="s">
        <v>133</v>
      </c>
      <c r="B21" s="1">
        <v>0</v>
      </c>
      <c r="C21" s="1">
        <v>0</v>
      </c>
      <c r="D21" s="136">
        <v>0</v>
      </c>
      <c r="E21" s="136">
        <v>0</v>
      </c>
      <c r="F21" s="1">
        <v>0</v>
      </c>
      <c r="G21" s="1">
        <v>0</v>
      </c>
      <c r="H21" s="136">
        <v>0</v>
      </c>
      <c r="I21" s="750">
        <v>0</v>
      </c>
    </row>
    <row r="22" spans="1:9" ht="12.75">
      <c r="A22" s="85" t="s">
        <v>134</v>
      </c>
      <c r="B22" s="1">
        <v>0</v>
      </c>
      <c r="C22" s="1">
        <v>0</v>
      </c>
      <c r="D22" s="136">
        <v>0</v>
      </c>
      <c r="E22" s="136">
        <v>0</v>
      </c>
      <c r="F22" s="1">
        <v>0</v>
      </c>
      <c r="G22" s="1">
        <v>0</v>
      </c>
      <c r="H22" s="136">
        <v>0</v>
      </c>
      <c r="I22" s="750">
        <v>0</v>
      </c>
    </row>
    <row r="23" spans="1:9" ht="12.75">
      <c r="A23" s="85" t="s">
        <v>135</v>
      </c>
      <c r="B23" s="1">
        <v>0</v>
      </c>
      <c r="C23" s="1">
        <v>0</v>
      </c>
      <c r="D23" s="136">
        <v>0</v>
      </c>
      <c r="E23" s="136">
        <v>0</v>
      </c>
      <c r="F23" s="1">
        <v>0</v>
      </c>
      <c r="G23" s="1">
        <v>0</v>
      </c>
      <c r="H23" s="136">
        <v>0</v>
      </c>
      <c r="I23" s="750">
        <v>0</v>
      </c>
    </row>
    <row r="24" spans="1:9" ht="12.75">
      <c r="A24" s="85" t="s">
        <v>136</v>
      </c>
      <c r="B24" s="1">
        <v>0</v>
      </c>
      <c r="C24" s="1">
        <v>0</v>
      </c>
      <c r="D24" s="136">
        <v>0</v>
      </c>
      <c r="E24" s="136">
        <v>0</v>
      </c>
      <c r="F24" s="1">
        <v>0</v>
      </c>
      <c r="G24" s="1">
        <v>0</v>
      </c>
      <c r="H24" s="136">
        <v>0</v>
      </c>
      <c r="I24" s="750">
        <v>0</v>
      </c>
    </row>
    <row r="25" spans="1:9" ht="13.5" thickBot="1">
      <c r="A25" s="93" t="s">
        <v>137</v>
      </c>
      <c r="B25" s="100">
        <v>0</v>
      </c>
      <c r="C25" s="100">
        <v>0</v>
      </c>
      <c r="D25" s="752">
        <v>0</v>
      </c>
      <c r="E25" s="752">
        <v>0</v>
      </c>
      <c r="F25" s="100">
        <v>0</v>
      </c>
      <c r="G25" s="100">
        <v>0</v>
      </c>
      <c r="H25" s="752">
        <v>0</v>
      </c>
      <c r="I25" s="753">
        <v>0</v>
      </c>
    </row>
    <row r="26" spans="1:9" ht="15.75">
      <c r="A26" s="61"/>
      <c r="B26" s="61"/>
      <c r="C26" s="61"/>
      <c r="D26" s="61"/>
      <c r="E26" s="61"/>
      <c r="F26" s="61"/>
      <c r="G26" s="61"/>
      <c r="H26" s="61"/>
      <c r="I26" s="61"/>
    </row>
    <row r="27" spans="1:9" ht="15.75">
      <c r="A27" s="61"/>
      <c r="B27" s="61"/>
      <c r="C27" s="61"/>
      <c r="D27" s="61"/>
      <c r="E27" s="61"/>
      <c r="F27" s="61"/>
      <c r="G27" s="61"/>
      <c r="H27" s="61"/>
      <c r="I27" s="61"/>
    </row>
    <row r="28" spans="1:9" ht="15.75">
      <c r="A28" s="61"/>
      <c r="B28" s="61"/>
      <c r="C28" s="61"/>
      <c r="D28" s="61"/>
      <c r="E28" s="61"/>
      <c r="F28" s="61"/>
      <c r="G28" s="61"/>
      <c r="H28" s="61"/>
      <c r="I28" s="61"/>
    </row>
    <row r="29" spans="1:9" ht="15.75">
      <c r="A29" s="61"/>
      <c r="B29" s="61"/>
      <c r="C29" s="61"/>
      <c r="D29" s="61"/>
      <c r="E29" s="61"/>
      <c r="F29" s="61"/>
      <c r="G29" s="61"/>
      <c r="H29" s="61"/>
      <c r="I29" s="61"/>
    </row>
    <row r="30" spans="1:9" ht="15.75">
      <c r="A30" s="61"/>
      <c r="B30" s="61"/>
      <c r="C30" s="61"/>
      <c r="D30" s="61"/>
      <c r="E30" s="61"/>
      <c r="F30" s="61"/>
      <c r="G30" s="61"/>
      <c r="H30" s="61"/>
      <c r="I30" s="61"/>
    </row>
    <row r="31" spans="1:9" ht="15.75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2.75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12.75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12.75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2.75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2.7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2.75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2.75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2.75">
      <c r="A44" s="15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2.75">
      <c r="A46" s="15"/>
      <c r="B46" s="15"/>
      <c r="C46" s="15"/>
      <c r="D46" s="15"/>
      <c r="E46" s="15"/>
      <c r="F46" s="15"/>
      <c r="G46" s="15"/>
      <c r="H46" s="15"/>
      <c r="I46" s="15"/>
    </row>
  </sheetData>
  <sheetProtection/>
  <mergeCells count="7">
    <mergeCell ref="A5:I5"/>
    <mergeCell ref="A12:I12"/>
    <mergeCell ref="A19:I19"/>
    <mergeCell ref="A1:I1"/>
    <mergeCell ref="A3:A4"/>
    <mergeCell ref="B3:E3"/>
    <mergeCell ref="F3:I3"/>
  </mergeCells>
  <printOptions horizontalCentered="1"/>
  <pageMargins left="0.75" right="0.75" top="2" bottom="2" header="0.5" footer="0.5"/>
  <pageSetup horizontalDpi="300" verticalDpi="3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8.8515625" style="0" customWidth="1"/>
    <col min="2" max="2" width="6.7109375" style="0" customWidth="1"/>
    <col min="3" max="3" width="8.7109375" style="0" customWidth="1"/>
    <col min="4" max="4" width="8.00390625" style="0" bestFit="1" customWidth="1"/>
    <col min="5" max="5" width="8.7109375" style="0" bestFit="1" customWidth="1"/>
    <col min="6" max="6" width="8.00390625" style="0" bestFit="1" customWidth="1"/>
    <col min="7" max="7" width="8.7109375" style="0" bestFit="1" customWidth="1"/>
    <col min="8" max="8" width="8.00390625" style="0" bestFit="1" customWidth="1"/>
    <col min="9" max="9" width="8.7109375" style="0" bestFit="1" customWidth="1"/>
  </cols>
  <sheetData>
    <row r="1" spans="1:9" ht="44.25" customHeight="1">
      <c r="A1" s="812" t="s">
        <v>837</v>
      </c>
      <c r="B1" s="812"/>
      <c r="C1" s="812"/>
      <c r="D1" s="812"/>
      <c r="E1" s="812"/>
      <c r="F1" s="812"/>
      <c r="G1" s="812"/>
      <c r="H1" s="812"/>
      <c r="I1" s="812"/>
    </row>
    <row r="2" spans="1:9" ht="13.5" thickBot="1">
      <c r="A2" s="15" t="s">
        <v>213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911" t="s">
        <v>127</v>
      </c>
      <c r="B3" s="913" t="s">
        <v>140</v>
      </c>
      <c r="C3" s="914"/>
      <c r="D3" s="913" t="s">
        <v>141</v>
      </c>
      <c r="E3" s="914"/>
      <c r="F3" s="913" t="s">
        <v>142</v>
      </c>
      <c r="G3" s="914"/>
      <c r="H3" s="913" t="s">
        <v>143</v>
      </c>
      <c r="I3" s="915"/>
    </row>
    <row r="4" spans="1:9" ht="13.5" thickBot="1">
      <c r="A4" s="912"/>
      <c r="B4" s="71" t="s">
        <v>144</v>
      </c>
      <c r="C4" s="71" t="s">
        <v>214</v>
      </c>
      <c r="D4" s="71" t="s">
        <v>144</v>
      </c>
      <c r="E4" s="71" t="s">
        <v>214</v>
      </c>
      <c r="F4" s="71" t="s">
        <v>144</v>
      </c>
      <c r="G4" s="71" t="s">
        <v>214</v>
      </c>
      <c r="H4" s="71" t="s">
        <v>144</v>
      </c>
      <c r="I4" s="736" t="s">
        <v>215</v>
      </c>
    </row>
    <row r="5" spans="1:9" ht="13.5" thickBot="1">
      <c r="A5" s="765" t="s">
        <v>132</v>
      </c>
      <c r="B5" s="766"/>
      <c r="C5" s="766"/>
      <c r="D5" s="766"/>
      <c r="E5" s="766"/>
      <c r="F5" s="766"/>
      <c r="G5" s="766"/>
      <c r="H5" s="766"/>
      <c r="I5" s="767"/>
    </row>
    <row r="6" spans="1:9" ht="12.75">
      <c r="A6" s="82">
        <v>0</v>
      </c>
      <c r="B6" s="73">
        <v>0</v>
      </c>
      <c r="C6" s="737">
        <v>0</v>
      </c>
      <c r="D6" s="73">
        <v>0</v>
      </c>
      <c r="E6" s="737">
        <v>0</v>
      </c>
      <c r="F6" s="73">
        <v>15</v>
      </c>
      <c r="G6" s="738">
        <v>31.01</v>
      </c>
      <c r="H6" s="73">
        <v>0</v>
      </c>
      <c r="I6" s="739">
        <v>0</v>
      </c>
    </row>
    <row r="7" spans="1:9" ht="12.75">
      <c r="A7" s="740" t="s">
        <v>133</v>
      </c>
      <c r="B7" s="8">
        <v>0</v>
      </c>
      <c r="C7" s="741">
        <v>0</v>
      </c>
      <c r="D7" s="8">
        <v>21</v>
      </c>
      <c r="E7" s="8">
        <v>7.19</v>
      </c>
      <c r="F7" s="8">
        <v>7</v>
      </c>
      <c r="G7" s="8">
        <v>2.39</v>
      </c>
      <c r="H7" s="8">
        <v>2</v>
      </c>
      <c r="I7" s="742">
        <v>0.68</v>
      </c>
    </row>
    <row r="8" spans="1:9" ht="12.75">
      <c r="A8" s="85" t="s">
        <v>134</v>
      </c>
      <c r="B8" s="8">
        <v>2</v>
      </c>
      <c r="C8" s="20">
        <v>0.28</v>
      </c>
      <c r="D8" s="8">
        <v>18</v>
      </c>
      <c r="E8" s="8">
        <v>2.58</v>
      </c>
      <c r="F8" s="8">
        <v>8</v>
      </c>
      <c r="G8" s="20">
        <v>1.14</v>
      </c>
      <c r="H8" s="8">
        <v>0</v>
      </c>
      <c r="I8" s="742">
        <v>0</v>
      </c>
    </row>
    <row r="9" spans="1:9" ht="12.75">
      <c r="A9" s="85" t="s">
        <v>135</v>
      </c>
      <c r="B9" s="8">
        <v>21</v>
      </c>
      <c r="C9" s="28">
        <v>0.73</v>
      </c>
      <c r="D9" s="8">
        <v>15</v>
      </c>
      <c r="E9" s="8">
        <v>0.52</v>
      </c>
      <c r="F9" s="8">
        <v>2</v>
      </c>
      <c r="G9" s="20">
        <v>0.07</v>
      </c>
      <c r="H9" s="8">
        <v>0</v>
      </c>
      <c r="I9" s="742">
        <v>0</v>
      </c>
    </row>
    <row r="10" spans="1:9" ht="12.75">
      <c r="A10" s="85" t="s">
        <v>136</v>
      </c>
      <c r="B10" s="8">
        <v>0</v>
      </c>
      <c r="C10" s="20">
        <v>0</v>
      </c>
      <c r="D10" s="8">
        <v>1</v>
      </c>
      <c r="E10" s="8">
        <v>0.07</v>
      </c>
      <c r="F10" s="8">
        <v>2</v>
      </c>
      <c r="G10" s="20">
        <v>0.14</v>
      </c>
      <c r="H10" s="8">
        <v>0</v>
      </c>
      <c r="I10" s="742">
        <v>0</v>
      </c>
    </row>
    <row r="11" spans="1:9" ht="13.5" thickBot="1">
      <c r="A11" s="93" t="s">
        <v>137</v>
      </c>
      <c r="B11" s="77">
        <v>23</v>
      </c>
      <c r="C11" s="743">
        <v>0.43</v>
      </c>
      <c r="D11" s="77">
        <v>55</v>
      </c>
      <c r="E11" s="77">
        <v>1.04</v>
      </c>
      <c r="F11" s="77">
        <v>34</v>
      </c>
      <c r="G11" s="77">
        <v>0.64</v>
      </c>
      <c r="H11" s="77">
        <v>2</v>
      </c>
      <c r="I11" s="78">
        <v>0.03</v>
      </c>
    </row>
    <row r="12" spans="1:9" ht="13.5" thickBot="1">
      <c r="A12" s="775" t="s">
        <v>138</v>
      </c>
      <c r="B12" s="776"/>
      <c r="C12" s="776"/>
      <c r="D12" s="776"/>
      <c r="E12" s="776"/>
      <c r="F12" s="776"/>
      <c r="G12" s="776"/>
      <c r="H12" s="776"/>
      <c r="I12" s="777"/>
    </row>
    <row r="13" spans="1:9" ht="12.75">
      <c r="A13" s="82">
        <v>0</v>
      </c>
      <c r="B13" s="73">
        <v>0</v>
      </c>
      <c r="C13" s="737">
        <v>0</v>
      </c>
      <c r="D13" s="73">
        <v>0</v>
      </c>
      <c r="E13" s="737">
        <v>0</v>
      </c>
      <c r="F13" s="73">
        <v>7</v>
      </c>
      <c r="G13" s="738">
        <v>39.7</v>
      </c>
      <c r="H13" s="73">
        <v>0</v>
      </c>
      <c r="I13" s="739">
        <v>0</v>
      </c>
    </row>
    <row r="14" spans="1:9" ht="12.75">
      <c r="A14" s="740" t="s">
        <v>133</v>
      </c>
      <c r="B14" s="8">
        <v>3</v>
      </c>
      <c r="C14" s="744">
        <v>2.79</v>
      </c>
      <c r="D14" s="8">
        <v>2</v>
      </c>
      <c r="E14" s="20">
        <v>1.86</v>
      </c>
      <c r="F14" s="8">
        <v>44</v>
      </c>
      <c r="G14" s="20">
        <v>41.06</v>
      </c>
      <c r="H14" s="8">
        <v>0</v>
      </c>
      <c r="I14" s="742">
        <v>0</v>
      </c>
    </row>
    <row r="15" spans="1:9" ht="12.75">
      <c r="A15" s="85" t="s">
        <v>134</v>
      </c>
      <c r="B15" s="8">
        <v>2</v>
      </c>
      <c r="C15" s="744">
        <v>0.78</v>
      </c>
      <c r="D15" s="8">
        <v>4</v>
      </c>
      <c r="E15" s="8">
        <v>1.56</v>
      </c>
      <c r="F15" s="8">
        <v>152</v>
      </c>
      <c r="G15" s="20">
        <v>59.65</v>
      </c>
      <c r="H15" s="8">
        <v>0</v>
      </c>
      <c r="I15" s="742">
        <v>0</v>
      </c>
    </row>
    <row r="16" spans="1:9" ht="12.75">
      <c r="A16" s="85" t="s">
        <v>135</v>
      </c>
      <c r="B16" s="8">
        <v>9</v>
      </c>
      <c r="C16" s="744">
        <v>0</v>
      </c>
      <c r="D16" s="8">
        <v>2</v>
      </c>
      <c r="E16" s="20">
        <v>0.18</v>
      </c>
      <c r="F16" s="8">
        <v>38</v>
      </c>
      <c r="G16" s="20">
        <v>3.56</v>
      </c>
      <c r="H16" s="8">
        <v>0</v>
      </c>
      <c r="I16" s="742">
        <v>0</v>
      </c>
    </row>
    <row r="17" spans="1:9" ht="12.75">
      <c r="A17" s="85" t="s">
        <v>136</v>
      </c>
      <c r="B17" s="8">
        <v>0</v>
      </c>
      <c r="C17" s="20">
        <v>0</v>
      </c>
      <c r="D17" s="8">
        <v>0</v>
      </c>
      <c r="E17" s="20">
        <v>0</v>
      </c>
      <c r="F17" s="8">
        <v>6</v>
      </c>
      <c r="G17" s="20">
        <v>1.28</v>
      </c>
      <c r="H17" s="8">
        <v>0</v>
      </c>
      <c r="I17" s="742">
        <v>0</v>
      </c>
    </row>
    <row r="18" spans="1:9" ht="13.5" thickBot="1">
      <c r="A18" s="93" t="s">
        <v>137</v>
      </c>
      <c r="B18" s="77">
        <v>14</v>
      </c>
      <c r="C18" s="745">
        <v>0.73</v>
      </c>
      <c r="D18" s="77">
        <v>8</v>
      </c>
      <c r="E18" s="77">
        <v>0.41</v>
      </c>
      <c r="F18" s="77">
        <v>247</v>
      </c>
      <c r="G18" s="745">
        <v>12.91</v>
      </c>
      <c r="H18" s="77">
        <v>0</v>
      </c>
      <c r="I18" s="746">
        <v>0</v>
      </c>
    </row>
    <row r="19" spans="1:9" ht="13.5" thickBot="1">
      <c r="A19" s="775" t="s">
        <v>139</v>
      </c>
      <c r="B19" s="776"/>
      <c r="C19" s="776"/>
      <c r="D19" s="776"/>
      <c r="E19" s="776"/>
      <c r="F19" s="776"/>
      <c r="G19" s="776"/>
      <c r="H19" s="776"/>
      <c r="I19" s="777"/>
    </row>
    <row r="20" spans="1:9" ht="12.75">
      <c r="A20" s="82">
        <v>0</v>
      </c>
      <c r="B20" s="73">
        <v>0</v>
      </c>
      <c r="C20" s="737">
        <v>0</v>
      </c>
      <c r="D20" s="73">
        <v>0</v>
      </c>
      <c r="E20" s="737">
        <v>0</v>
      </c>
      <c r="F20" s="73">
        <v>22</v>
      </c>
      <c r="G20" s="737">
        <v>33.33</v>
      </c>
      <c r="H20" s="73">
        <v>0</v>
      </c>
      <c r="I20" s="20">
        <v>0</v>
      </c>
    </row>
    <row r="21" spans="1:9" ht="12.75">
      <c r="A21" s="740" t="s">
        <v>133</v>
      </c>
      <c r="B21" s="8">
        <v>3</v>
      </c>
      <c r="C21" s="20">
        <v>0.75</v>
      </c>
      <c r="D21" s="8">
        <v>23</v>
      </c>
      <c r="E21" s="8">
        <v>5.76</v>
      </c>
      <c r="F21" s="8">
        <v>51</v>
      </c>
      <c r="G21" s="8">
        <v>12.78</v>
      </c>
      <c r="H21" s="8">
        <v>2</v>
      </c>
      <c r="I21" s="742">
        <v>0</v>
      </c>
    </row>
    <row r="22" spans="1:9" ht="12.75">
      <c r="A22" s="85" t="s">
        <v>134</v>
      </c>
      <c r="B22" s="8">
        <v>4</v>
      </c>
      <c r="C22" s="20">
        <v>0.42</v>
      </c>
      <c r="D22" s="8">
        <v>22</v>
      </c>
      <c r="E22" s="8">
        <v>2.31</v>
      </c>
      <c r="F22" s="8">
        <v>160</v>
      </c>
      <c r="G22" s="20">
        <v>16.82</v>
      </c>
      <c r="H22" s="8">
        <v>0</v>
      </c>
      <c r="I22" s="20">
        <v>0</v>
      </c>
    </row>
    <row r="23" spans="1:9" ht="12.75">
      <c r="A23" s="85" t="s">
        <v>135</v>
      </c>
      <c r="B23" s="8">
        <v>30</v>
      </c>
      <c r="C23" s="20">
        <v>0.76</v>
      </c>
      <c r="D23" s="8">
        <v>17</v>
      </c>
      <c r="E23" s="8">
        <v>0.43</v>
      </c>
      <c r="F23" s="8">
        <v>40</v>
      </c>
      <c r="G23" s="20">
        <v>1.02</v>
      </c>
      <c r="H23" s="8">
        <v>0</v>
      </c>
      <c r="I23" s="20">
        <v>0</v>
      </c>
    </row>
    <row r="24" spans="1:9" ht="12.75">
      <c r="A24" s="85" t="s">
        <v>136</v>
      </c>
      <c r="B24" s="8">
        <v>0</v>
      </c>
      <c r="C24" s="20">
        <v>0</v>
      </c>
      <c r="D24" s="8">
        <v>1</v>
      </c>
      <c r="E24" s="8">
        <v>0.05</v>
      </c>
      <c r="F24" s="8">
        <v>8</v>
      </c>
      <c r="G24" s="20">
        <v>0.43</v>
      </c>
      <c r="H24" s="8">
        <v>0</v>
      </c>
      <c r="I24" s="20">
        <v>0</v>
      </c>
    </row>
    <row r="25" spans="1:9" ht="13.5" thickBot="1">
      <c r="A25" s="93" t="s">
        <v>137</v>
      </c>
      <c r="B25" s="77">
        <v>37</v>
      </c>
      <c r="C25" s="77">
        <v>0.51</v>
      </c>
      <c r="D25" s="77">
        <v>63</v>
      </c>
      <c r="E25" s="77">
        <v>0.87</v>
      </c>
      <c r="F25" s="77">
        <v>281</v>
      </c>
      <c r="G25" s="77">
        <v>3.92</v>
      </c>
      <c r="H25" s="77">
        <v>2</v>
      </c>
      <c r="I25" s="78">
        <v>0.02</v>
      </c>
    </row>
    <row r="26" spans="1:9" ht="12.75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12.75">
      <c r="A28" s="15"/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15"/>
      <c r="B29" s="15"/>
      <c r="C29" s="15"/>
      <c r="D29" s="15"/>
      <c r="E29" s="15"/>
      <c r="F29" s="15"/>
      <c r="G29" s="15"/>
      <c r="H29" s="15"/>
      <c r="I29" s="15"/>
    </row>
    <row r="30" spans="1:9" ht="12.75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2.75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12.75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12.75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2.75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2.7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2.75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2.75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2.75">
      <c r="A44" s="15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2.75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2.7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2.7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2.7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2.7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2.7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2.75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2.75">
      <c r="A68" s="15"/>
      <c r="B68" s="15"/>
      <c r="C68" s="15"/>
      <c r="D68" s="15"/>
      <c r="E68" s="15"/>
      <c r="F68" s="15"/>
      <c r="G68" s="15"/>
      <c r="H68" s="15"/>
      <c r="I68" s="15"/>
    </row>
  </sheetData>
  <sheetProtection/>
  <mergeCells count="9">
    <mergeCell ref="A5:I5"/>
    <mergeCell ref="A12:I12"/>
    <mergeCell ref="A19:I19"/>
    <mergeCell ref="A1:I1"/>
    <mergeCell ref="A3:A4"/>
    <mergeCell ref="B3:C3"/>
    <mergeCell ref="D3:E3"/>
    <mergeCell ref="F3:G3"/>
    <mergeCell ref="H3:I3"/>
  </mergeCells>
  <printOptions horizontalCentered="1" verticalCentered="1"/>
  <pageMargins left="0.75" right="0.75" top="1" bottom="1" header="0.5" footer="0.5"/>
  <pageSetup horizontalDpi="300" verticalDpi="3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U19"/>
  <sheetViews>
    <sheetView zoomScaleSheetLayoutView="100" zoomScalePageLayoutView="0" workbookViewId="0" topLeftCell="A1">
      <selection activeCell="X13" sqref="X13"/>
    </sheetView>
  </sheetViews>
  <sheetFormatPr defaultColWidth="9.140625" defaultRowHeight="12.75"/>
  <cols>
    <col min="1" max="1" width="8.28125" style="0" customWidth="1"/>
    <col min="2" max="5" width="5.7109375" style="0" customWidth="1"/>
    <col min="6" max="7" width="6.7109375" style="0" customWidth="1"/>
    <col min="8" max="8" width="6.57421875" style="0" customWidth="1"/>
    <col min="9" max="9" width="6.7109375" style="0" customWidth="1"/>
    <col min="10" max="17" width="5.7109375" style="0" customWidth="1"/>
    <col min="18" max="18" width="0.13671875" style="0" customWidth="1"/>
    <col min="19" max="19" width="9.140625" style="0" hidden="1" customWidth="1"/>
    <col min="20" max="20" width="7.7109375" style="0" hidden="1" customWidth="1"/>
  </cols>
  <sheetData>
    <row r="1" spans="1:20" ht="24" customHeight="1">
      <c r="A1" s="919" t="s">
        <v>789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919"/>
      <c r="Q1" s="919"/>
      <c r="R1" s="230"/>
      <c r="S1" s="230"/>
      <c r="T1" s="230"/>
    </row>
    <row r="2" spans="1:17" ht="13.5" thickBot="1">
      <c r="A2" s="15" t="s">
        <v>530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1" ht="13.5" thickBot="1">
      <c r="A3" s="920" t="s">
        <v>127</v>
      </c>
      <c r="B3" s="916" t="s">
        <v>531</v>
      </c>
      <c r="C3" s="917"/>
      <c r="D3" s="917"/>
      <c r="E3" s="918"/>
      <c r="F3" s="917" t="s">
        <v>532</v>
      </c>
      <c r="G3" s="917"/>
      <c r="H3" s="917"/>
      <c r="I3" s="918"/>
      <c r="J3" s="916" t="s">
        <v>533</v>
      </c>
      <c r="K3" s="917"/>
      <c r="L3" s="917"/>
      <c r="M3" s="918"/>
      <c r="N3" s="916" t="s">
        <v>534</v>
      </c>
      <c r="O3" s="917"/>
      <c r="P3" s="917"/>
      <c r="Q3" s="918"/>
      <c r="R3" s="776"/>
      <c r="S3" s="776"/>
      <c r="T3" s="776"/>
      <c r="U3" s="41"/>
    </row>
    <row r="4" spans="1:20" ht="60.75" thickBot="1">
      <c r="A4" s="921"/>
      <c r="B4" s="704" t="s">
        <v>535</v>
      </c>
      <c r="C4" s="705" t="s">
        <v>579</v>
      </c>
      <c r="D4" s="706" t="s">
        <v>580</v>
      </c>
      <c r="E4" s="707" t="s">
        <v>537</v>
      </c>
      <c r="F4" s="705" t="s">
        <v>535</v>
      </c>
      <c r="G4" s="705" t="s">
        <v>579</v>
      </c>
      <c r="H4" s="706" t="s">
        <v>580</v>
      </c>
      <c r="I4" s="708" t="s">
        <v>537</v>
      </c>
      <c r="J4" s="704" t="s">
        <v>535</v>
      </c>
      <c r="K4" s="706" t="s">
        <v>536</v>
      </c>
      <c r="L4" s="706" t="s">
        <v>580</v>
      </c>
      <c r="M4" s="707" t="s">
        <v>537</v>
      </c>
      <c r="N4" s="704" t="s">
        <v>535</v>
      </c>
      <c r="O4" s="706" t="s">
        <v>536</v>
      </c>
      <c r="P4" s="706" t="s">
        <v>580</v>
      </c>
      <c r="Q4" s="707" t="s">
        <v>537</v>
      </c>
      <c r="R4" s="60"/>
      <c r="S4" s="60"/>
      <c r="T4" s="60"/>
    </row>
    <row r="5" spans="1:18" ht="15">
      <c r="A5" s="132">
        <v>0</v>
      </c>
      <c r="B5" s="353">
        <v>0</v>
      </c>
      <c r="C5" s="354">
        <v>0</v>
      </c>
      <c r="D5" s="31">
        <v>0</v>
      </c>
      <c r="E5" s="703">
        <f aca="true" t="shared" si="0" ref="E5:E16">SUM(B5:D5)</f>
        <v>0</v>
      </c>
      <c r="F5" s="725">
        <v>0</v>
      </c>
      <c r="G5" s="31">
        <v>0</v>
      </c>
      <c r="H5" s="31">
        <v>0</v>
      </c>
      <c r="I5" s="702">
        <v>0</v>
      </c>
      <c r="J5" s="725">
        <v>0</v>
      </c>
      <c r="K5" s="726">
        <v>22</v>
      </c>
      <c r="L5" s="702">
        <v>0</v>
      </c>
      <c r="M5" s="702">
        <v>22</v>
      </c>
      <c r="N5" s="353">
        <v>0</v>
      </c>
      <c r="O5" s="31">
        <v>1</v>
      </c>
      <c r="P5" s="702">
        <v>0</v>
      </c>
      <c r="Q5" s="703">
        <v>1</v>
      </c>
      <c r="R5" s="26"/>
    </row>
    <row r="6" spans="1:18" ht="12.75">
      <c r="A6" s="102">
        <v>1</v>
      </c>
      <c r="B6" s="85">
        <v>0</v>
      </c>
      <c r="C6" s="79">
        <v>1</v>
      </c>
      <c r="D6" s="1">
        <v>0</v>
      </c>
      <c r="E6" s="91">
        <f t="shared" si="0"/>
        <v>1</v>
      </c>
      <c r="F6" s="725">
        <v>2</v>
      </c>
      <c r="G6" s="1">
        <v>5</v>
      </c>
      <c r="H6" s="1">
        <v>0</v>
      </c>
      <c r="I6" s="70">
        <v>7</v>
      </c>
      <c r="J6" s="725">
        <v>0</v>
      </c>
      <c r="K6" s="727">
        <v>0</v>
      </c>
      <c r="L6" s="70">
        <v>13</v>
      </c>
      <c r="M6" s="70">
        <v>13</v>
      </c>
      <c r="N6" s="85">
        <v>0</v>
      </c>
      <c r="O6" s="1">
        <v>1</v>
      </c>
      <c r="P6" s="70">
        <v>0</v>
      </c>
      <c r="Q6" s="91">
        <v>1</v>
      </c>
      <c r="R6" s="26"/>
    </row>
    <row r="7" spans="1:18" ht="12.75">
      <c r="A7" s="102">
        <v>2</v>
      </c>
      <c r="B7" s="85">
        <v>0</v>
      </c>
      <c r="C7" s="79">
        <v>1</v>
      </c>
      <c r="D7" s="1">
        <v>0</v>
      </c>
      <c r="E7" s="91">
        <f t="shared" si="0"/>
        <v>1</v>
      </c>
      <c r="F7" s="725">
        <v>3</v>
      </c>
      <c r="G7" s="1">
        <v>3</v>
      </c>
      <c r="H7" s="1">
        <v>0</v>
      </c>
      <c r="I7" s="70">
        <v>6</v>
      </c>
      <c r="J7" s="725">
        <v>2</v>
      </c>
      <c r="K7" s="727">
        <v>6</v>
      </c>
      <c r="L7" s="70">
        <v>2</v>
      </c>
      <c r="M7" s="70">
        <v>10</v>
      </c>
      <c r="N7" s="85">
        <v>0</v>
      </c>
      <c r="O7" s="1">
        <v>0</v>
      </c>
      <c r="P7" s="70">
        <v>0</v>
      </c>
      <c r="Q7" s="91">
        <v>0</v>
      </c>
      <c r="R7" s="26"/>
    </row>
    <row r="8" spans="1:18" ht="12.75">
      <c r="A8" s="102">
        <v>3</v>
      </c>
      <c r="B8" s="85">
        <v>0</v>
      </c>
      <c r="C8" s="79">
        <v>0</v>
      </c>
      <c r="D8" s="1">
        <v>0</v>
      </c>
      <c r="E8" s="91">
        <f t="shared" si="0"/>
        <v>0</v>
      </c>
      <c r="F8" s="725">
        <v>2</v>
      </c>
      <c r="G8" s="1">
        <v>2</v>
      </c>
      <c r="H8" s="1">
        <v>0</v>
      </c>
      <c r="I8" s="70">
        <v>4</v>
      </c>
      <c r="J8" s="725">
        <v>6</v>
      </c>
      <c r="K8" s="727">
        <v>0</v>
      </c>
      <c r="L8" s="70">
        <v>0</v>
      </c>
      <c r="M8" s="70">
        <v>6</v>
      </c>
      <c r="N8" s="85">
        <v>0</v>
      </c>
      <c r="O8" s="1">
        <v>0</v>
      </c>
      <c r="P8" s="70">
        <v>0</v>
      </c>
      <c r="Q8" s="91">
        <v>0</v>
      </c>
      <c r="R8" s="26"/>
    </row>
    <row r="9" spans="1:18" ht="12.75">
      <c r="A9" s="102">
        <v>4</v>
      </c>
      <c r="B9" s="85">
        <v>0</v>
      </c>
      <c r="C9" s="79">
        <v>1</v>
      </c>
      <c r="D9" s="1">
        <v>0</v>
      </c>
      <c r="E9" s="91">
        <f t="shared" si="0"/>
        <v>1</v>
      </c>
      <c r="F9" s="725">
        <v>1</v>
      </c>
      <c r="G9" s="1">
        <v>0</v>
      </c>
      <c r="H9" s="1">
        <v>0</v>
      </c>
      <c r="I9" s="70">
        <v>1</v>
      </c>
      <c r="J9" s="725">
        <v>2</v>
      </c>
      <c r="K9" s="727">
        <v>1</v>
      </c>
      <c r="L9" s="70">
        <v>3</v>
      </c>
      <c r="M9" s="70">
        <v>6</v>
      </c>
      <c r="N9" s="85">
        <v>0</v>
      </c>
      <c r="O9" s="1">
        <v>0</v>
      </c>
      <c r="P9" s="70">
        <v>0</v>
      </c>
      <c r="Q9" s="91">
        <v>0</v>
      </c>
      <c r="R9" s="26"/>
    </row>
    <row r="10" spans="1:18" ht="12.75">
      <c r="A10" s="102">
        <v>5</v>
      </c>
      <c r="B10" s="85">
        <v>0</v>
      </c>
      <c r="C10" s="79">
        <v>0</v>
      </c>
      <c r="D10" s="1">
        <v>0</v>
      </c>
      <c r="E10" s="91">
        <f t="shared" si="0"/>
        <v>0</v>
      </c>
      <c r="F10" s="725">
        <v>1</v>
      </c>
      <c r="G10" s="1">
        <v>1</v>
      </c>
      <c r="H10" s="1">
        <v>0</v>
      </c>
      <c r="I10" s="70">
        <v>2</v>
      </c>
      <c r="J10" s="725">
        <v>4</v>
      </c>
      <c r="K10" s="727">
        <v>1</v>
      </c>
      <c r="L10" s="70">
        <v>2</v>
      </c>
      <c r="M10" s="70">
        <v>7</v>
      </c>
      <c r="N10" s="85">
        <v>0</v>
      </c>
      <c r="O10" s="1">
        <v>0</v>
      </c>
      <c r="P10" s="70">
        <v>0</v>
      </c>
      <c r="Q10" s="91">
        <v>0</v>
      </c>
      <c r="R10" s="26"/>
    </row>
    <row r="11" spans="1:18" ht="12.75">
      <c r="A11" s="102">
        <v>6</v>
      </c>
      <c r="B11" s="85">
        <v>0</v>
      </c>
      <c r="C11" s="79">
        <v>0</v>
      </c>
      <c r="D11" s="1">
        <v>0</v>
      </c>
      <c r="E11" s="91">
        <f t="shared" si="0"/>
        <v>0</v>
      </c>
      <c r="F11" s="725">
        <v>1</v>
      </c>
      <c r="G11" s="1">
        <v>2</v>
      </c>
      <c r="H11" s="1">
        <v>0</v>
      </c>
      <c r="I11" s="70">
        <v>3</v>
      </c>
      <c r="J11" s="725">
        <v>7</v>
      </c>
      <c r="K11" s="727">
        <v>1</v>
      </c>
      <c r="L11" s="70">
        <v>1</v>
      </c>
      <c r="M11" s="70">
        <v>9</v>
      </c>
      <c r="N11" s="85">
        <v>0</v>
      </c>
      <c r="O11" s="1">
        <v>0</v>
      </c>
      <c r="P11" s="70">
        <v>0</v>
      </c>
      <c r="Q11" s="91">
        <v>0</v>
      </c>
      <c r="R11" s="26"/>
    </row>
    <row r="12" spans="1:18" ht="12.75">
      <c r="A12" s="226" t="s">
        <v>538</v>
      </c>
      <c r="B12" s="85">
        <v>0</v>
      </c>
      <c r="C12" s="79">
        <v>1</v>
      </c>
      <c r="D12" s="1">
        <v>2</v>
      </c>
      <c r="E12" s="91">
        <f t="shared" si="0"/>
        <v>3</v>
      </c>
      <c r="F12" s="725">
        <v>3</v>
      </c>
      <c r="G12" s="1">
        <v>3</v>
      </c>
      <c r="H12" s="1">
        <v>0</v>
      </c>
      <c r="I12" s="70">
        <v>6</v>
      </c>
      <c r="J12" s="725">
        <v>45</v>
      </c>
      <c r="K12" s="727">
        <v>3</v>
      </c>
      <c r="L12" s="70">
        <v>7</v>
      </c>
      <c r="M12" s="70">
        <v>55</v>
      </c>
      <c r="N12" s="85">
        <v>0</v>
      </c>
      <c r="O12" s="1">
        <v>0</v>
      </c>
      <c r="P12" s="70">
        <v>0</v>
      </c>
      <c r="Q12" s="91">
        <v>0</v>
      </c>
      <c r="R12" s="26"/>
    </row>
    <row r="13" spans="1:18" ht="12.75">
      <c r="A13" s="226" t="s">
        <v>539</v>
      </c>
      <c r="B13" s="85">
        <v>0</v>
      </c>
      <c r="C13" s="79">
        <v>1</v>
      </c>
      <c r="D13" s="1">
        <v>1</v>
      </c>
      <c r="E13" s="91">
        <f t="shared" si="0"/>
        <v>2</v>
      </c>
      <c r="F13" s="725">
        <v>3</v>
      </c>
      <c r="G13" s="1">
        <v>3</v>
      </c>
      <c r="H13" s="1">
        <v>1</v>
      </c>
      <c r="I13" s="70">
        <v>7</v>
      </c>
      <c r="J13" s="725">
        <v>51</v>
      </c>
      <c r="K13" s="727">
        <v>3</v>
      </c>
      <c r="L13" s="70">
        <v>15</v>
      </c>
      <c r="M13" s="70">
        <v>69</v>
      </c>
      <c r="N13" s="85">
        <v>0</v>
      </c>
      <c r="O13" s="1">
        <v>0</v>
      </c>
      <c r="P13" s="70">
        <v>0</v>
      </c>
      <c r="Q13" s="91">
        <v>0</v>
      </c>
      <c r="R13" s="26"/>
    </row>
    <row r="14" spans="1:18" ht="12.75">
      <c r="A14" s="226" t="s">
        <v>540</v>
      </c>
      <c r="B14" s="85">
        <v>0</v>
      </c>
      <c r="C14" s="79">
        <v>3</v>
      </c>
      <c r="D14" s="1">
        <v>0</v>
      </c>
      <c r="E14" s="91">
        <f t="shared" si="0"/>
        <v>3</v>
      </c>
      <c r="F14" s="725">
        <v>3</v>
      </c>
      <c r="G14" s="1">
        <v>4</v>
      </c>
      <c r="H14" s="1">
        <v>2</v>
      </c>
      <c r="I14" s="70">
        <v>9</v>
      </c>
      <c r="J14" s="725">
        <v>28</v>
      </c>
      <c r="K14" s="727">
        <v>5</v>
      </c>
      <c r="L14" s="70">
        <v>3</v>
      </c>
      <c r="M14" s="70">
        <v>36</v>
      </c>
      <c r="N14" s="85">
        <v>0</v>
      </c>
      <c r="O14" s="1">
        <v>0</v>
      </c>
      <c r="P14" s="70">
        <v>0</v>
      </c>
      <c r="Q14" s="91">
        <v>0</v>
      </c>
      <c r="R14" s="26"/>
    </row>
    <row r="15" spans="1:18" ht="12.75">
      <c r="A15" s="226" t="s">
        <v>541</v>
      </c>
      <c r="B15" s="85">
        <v>1</v>
      </c>
      <c r="C15" s="79">
        <v>0</v>
      </c>
      <c r="D15" s="1">
        <v>16</v>
      </c>
      <c r="E15" s="91">
        <f t="shared" si="0"/>
        <v>17</v>
      </c>
      <c r="F15" s="725">
        <v>1</v>
      </c>
      <c r="G15" s="1">
        <v>4</v>
      </c>
      <c r="H15" s="1">
        <v>1</v>
      </c>
      <c r="I15" s="70">
        <v>6</v>
      </c>
      <c r="J15" s="725">
        <v>0</v>
      </c>
      <c r="K15" s="727">
        <v>4</v>
      </c>
      <c r="L15" s="70">
        <v>1</v>
      </c>
      <c r="M15" s="70">
        <v>5</v>
      </c>
      <c r="N15" s="85">
        <v>0</v>
      </c>
      <c r="O15" s="1">
        <v>0</v>
      </c>
      <c r="P15" s="70">
        <v>0</v>
      </c>
      <c r="Q15" s="91">
        <v>0</v>
      </c>
      <c r="R15" s="26"/>
    </row>
    <row r="16" spans="1:18" ht="13.5" thickBot="1">
      <c r="A16" s="227" t="s">
        <v>542</v>
      </c>
      <c r="B16" s="87">
        <v>4</v>
      </c>
      <c r="C16" s="352">
        <v>0</v>
      </c>
      <c r="D16" s="7">
        <v>5</v>
      </c>
      <c r="E16" s="91">
        <f t="shared" si="0"/>
        <v>9</v>
      </c>
      <c r="F16" s="728">
        <v>0</v>
      </c>
      <c r="G16" s="7">
        <v>12</v>
      </c>
      <c r="H16" s="7">
        <v>0</v>
      </c>
      <c r="I16" s="228">
        <v>12</v>
      </c>
      <c r="J16" s="728">
        <v>5</v>
      </c>
      <c r="K16" s="729">
        <v>33</v>
      </c>
      <c r="L16" s="228">
        <v>5</v>
      </c>
      <c r="M16" s="70">
        <v>43</v>
      </c>
      <c r="N16" s="87">
        <v>0</v>
      </c>
      <c r="O16" s="7">
        <v>0</v>
      </c>
      <c r="P16" s="228">
        <v>0</v>
      </c>
      <c r="Q16" s="92">
        <v>0</v>
      </c>
      <c r="R16" s="26"/>
    </row>
    <row r="17" spans="1:20" ht="13.5" thickBot="1">
      <c r="A17" s="730" t="s">
        <v>115</v>
      </c>
      <c r="B17" s="731">
        <f>SUM(B5:B16)</f>
        <v>5</v>
      </c>
      <c r="C17" s="731">
        <f>SUM(C5:C16)</f>
        <v>8</v>
      </c>
      <c r="D17" s="732">
        <f>SUM(D5:D16)</f>
        <v>24</v>
      </c>
      <c r="E17" s="733">
        <f>SUM(B17:D17)</f>
        <v>37</v>
      </c>
      <c r="F17" s="734">
        <f aca="true" t="shared" si="1" ref="F17:Q17">SUM(F5:F16)</f>
        <v>20</v>
      </c>
      <c r="G17" s="732">
        <f t="shared" si="1"/>
        <v>39</v>
      </c>
      <c r="H17" s="732">
        <f t="shared" si="1"/>
        <v>4</v>
      </c>
      <c r="I17" s="732">
        <f t="shared" si="1"/>
        <v>63</v>
      </c>
      <c r="J17" s="731">
        <f t="shared" si="1"/>
        <v>150</v>
      </c>
      <c r="K17" s="731">
        <f t="shared" si="1"/>
        <v>79</v>
      </c>
      <c r="L17" s="735">
        <f t="shared" si="1"/>
        <v>52</v>
      </c>
      <c r="M17" s="730">
        <f t="shared" si="1"/>
        <v>281</v>
      </c>
      <c r="N17" s="731">
        <f t="shared" si="1"/>
        <v>0</v>
      </c>
      <c r="O17" s="732">
        <f t="shared" si="1"/>
        <v>2</v>
      </c>
      <c r="P17" s="732">
        <f t="shared" si="1"/>
        <v>0</v>
      </c>
      <c r="Q17" s="733">
        <f t="shared" si="1"/>
        <v>2</v>
      </c>
      <c r="R17" s="169"/>
      <c r="S17" s="26"/>
      <c r="T17" s="26"/>
    </row>
    <row r="18" spans="1:20" ht="12.75">
      <c r="A18" s="41"/>
      <c r="D18" s="41"/>
      <c r="E18" s="41"/>
      <c r="F18" s="41"/>
      <c r="G18" s="41"/>
      <c r="H18" s="41"/>
      <c r="I18" s="41"/>
      <c r="J18" s="41"/>
      <c r="K18" s="41"/>
      <c r="L18" s="41"/>
      <c r="M18" s="711"/>
      <c r="N18" s="41"/>
      <c r="O18" s="41"/>
      <c r="P18" s="41"/>
      <c r="Q18" s="711"/>
      <c r="R18" s="41"/>
      <c r="S18" s="41"/>
      <c r="T18" s="41"/>
    </row>
    <row r="19" spans="4:12" ht="12.75">
      <c r="D19" s="54"/>
      <c r="J19" s="715"/>
      <c r="K19" s="714"/>
      <c r="L19" s="714"/>
    </row>
    <row r="20" ht="13.5" customHeight="1"/>
  </sheetData>
  <sheetProtection/>
  <mergeCells count="7">
    <mergeCell ref="N3:Q3"/>
    <mergeCell ref="R3:T3"/>
    <mergeCell ref="A1:Q1"/>
    <mergeCell ref="A3:A4"/>
    <mergeCell ref="B3:E3"/>
    <mergeCell ref="F3:I3"/>
    <mergeCell ref="J3:M3"/>
  </mergeCells>
  <printOptions horizontalCentered="1" verticalCentered="1"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selection activeCell="A1" sqref="A1:AJ13"/>
    </sheetView>
  </sheetViews>
  <sheetFormatPr defaultColWidth="9.140625" defaultRowHeight="12.75"/>
  <cols>
    <col min="1" max="1" width="11.28125" style="0" customWidth="1"/>
    <col min="2" max="3" width="4.421875" style="0" bestFit="1" customWidth="1"/>
    <col min="4" max="4" width="4.421875" style="0" customWidth="1"/>
    <col min="5" max="9" width="4.28125" style="0" customWidth="1"/>
    <col min="10" max="10" width="4.421875" style="0" customWidth="1"/>
    <col min="11" max="11" width="5.28125" style="0" bestFit="1" customWidth="1"/>
    <col min="12" max="19" width="5.00390625" style="0" customWidth="1"/>
    <col min="20" max="20" width="5.28125" style="0" bestFit="1" customWidth="1"/>
    <col min="21" max="21" width="5.57421875" style="0" customWidth="1"/>
    <col min="22" max="22" width="5.28125" style="0" bestFit="1" customWidth="1"/>
    <col min="23" max="28" width="5.28125" style="0" customWidth="1"/>
    <col min="29" max="29" width="5.28125" style="0" bestFit="1" customWidth="1"/>
    <col min="30" max="31" width="5.28125" style="0" customWidth="1"/>
    <col min="32" max="32" width="5.28125" style="0" bestFit="1" customWidth="1"/>
    <col min="33" max="33" width="5.28125" style="0" customWidth="1"/>
    <col min="34" max="34" width="5.28125" style="0" bestFit="1" customWidth="1"/>
    <col min="35" max="35" width="3.8515625" style="0" customWidth="1"/>
    <col min="36" max="36" width="3.57421875" style="0" customWidth="1"/>
  </cols>
  <sheetData>
    <row r="1" spans="1:37" ht="12.75" customHeight="1">
      <c r="A1" s="814" t="s">
        <v>813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  <c r="O1" s="814"/>
      <c r="P1" s="814"/>
      <c r="Q1" s="814"/>
      <c r="R1" s="814"/>
      <c r="S1" s="814"/>
      <c r="T1" s="814"/>
      <c r="U1" s="814"/>
      <c r="V1" s="814"/>
      <c r="W1" s="814"/>
      <c r="X1" s="814"/>
      <c r="Y1" s="814"/>
      <c r="Z1" s="814"/>
      <c r="AA1" s="814"/>
      <c r="AB1" s="814"/>
      <c r="AC1" s="814"/>
      <c r="AD1" s="814"/>
      <c r="AE1" s="814"/>
      <c r="AF1" s="814"/>
      <c r="AG1" s="137"/>
      <c r="AH1" s="137"/>
      <c r="AI1" s="137"/>
      <c r="AJ1" s="137"/>
      <c r="AK1" s="15"/>
    </row>
    <row r="2" spans="1:37" ht="12.75" customHeight="1">
      <c r="A2" s="720"/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137"/>
      <c r="AJ2" s="137"/>
      <c r="AK2" s="15"/>
    </row>
    <row r="3" spans="1:37" ht="15">
      <c r="A3" s="716" t="s">
        <v>216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/>
      <c r="X3" s="716"/>
      <c r="Y3" s="716"/>
      <c r="Z3" s="716"/>
      <c r="AA3" s="716"/>
      <c r="AB3" s="716"/>
      <c r="AC3" s="716"/>
      <c r="AD3" s="716"/>
      <c r="AE3" s="716"/>
      <c r="AF3" s="716"/>
      <c r="AG3" s="716"/>
      <c r="AH3" s="716"/>
      <c r="AI3" s="15"/>
      <c r="AJ3" s="15"/>
      <c r="AK3" s="15"/>
    </row>
    <row r="4" spans="1:36" ht="15">
      <c r="A4" s="923"/>
      <c r="B4" s="923" t="s">
        <v>122</v>
      </c>
      <c r="C4" s="923"/>
      <c r="D4" s="923"/>
      <c r="E4" s="923"/>
      <c r="F4" s="923"/>
      <c r="G4" s="923"/>
      <c r="H4" s="923"/>
      <c r="I4" s="281"/>
      <c r="J4" s="923" t="s">
        <v>124</v>
      </c>
      <c r="K4" s="923"/>
      <c r="L4" s="923"/>
      <c r="M4" s="923"/>
      <c r="N4" s="923"/>
      <c r="O4" s="923"/>
      <c r="P4" s="923"/>
      <c r="Q4" s="281"/>
      <c r="R4" s="923" t="s">
        <v>123</v>
      </c>
      <c r="S4" s="924"/>
      <c r="T4" s="924"/>
      <c r="U4" s="924"/>
      <c r="V4" s="924"/>
      <c r="W4" s="924"/>
      <c r="X4" s="924"/>
      <c r="Y4" s="289"/>
      <c r="Z4" s="923" t="s">
        <v>125</v>
      </c>
      <c r="AA4" s="923"/>
      <c r="AB4" s="923"/>
      <c r="AC4" s="923"/>
      <c r="AD4" s="923"/>
      <c r="AE4" s="923"/>
      <c r="AF4" s="923"/>
      <c r="AG4" s="289"/>
      <c r="AH4" s="716"/>
      <c r="AI4" s="13"/>
      <c r="AJ4" s="13"/>
    </row>
    <row r="5" spans="1:36" ht="26.25">
      <c r="A5" s="923"/>
      <c r="B5" s="723">
        <v>2006</v>
      </c>
      <c r="C5" s="723">
        <v>2007</v>
      </c>
      <c r="D5" s="723">
        <v>2008</v>
      </c>
      <c r="E5" s="723">
        <v>2009</v>
      </c>
      <c r="F5" s="723">
        <v>2010</v>
      </c>
      <c r="G5" s="723">
        <v>2011</v>
      </c>
      <c r="H5" s="723">
        <v>2012</v>
      </c>
      <c r="I5" s="723">
        <v>2013</v>
      </c>
      <c r="J5" s="723">
        <v>2006</v>
      </c>
      <c r="K5" s="723">
        <v>2007</v>
      </c>
      <c r="L5" s="723">
        <v>2008</v>
      </c>
      <c r="M5" s="723">
        <v>2009</v>
      </c>
      <c r="N5" s="723">
        <v>2010</v>
      </c>
      <c r="O5" s="723">
        <v>2011</v>
      </c>
      <c r="P5" s="723">
        <v>2012</v>
      </c>
      <c r="Q5" s="723">
        <v>2013</v>
      </c>
      <c r="R5" s="723">
        <v>2006</v>
      </c>
      <c r="S5" s="723">
        <v>2007</v>
      </c>
      <c r="T5" s="723">
        <v>2008</v>
      </c>
      <c r="U5" s="723">
        <v>2009</v>
      </c>
      <c r="V5" s="723">
        <v>2010</v>
      </c>
      <c r="W5" s="723">
        <v>2011</v>
      </c>
      <c r="X5" s="723">
        <v>2012</v>
      </c>
      <c r="Y5" s="723">
        <v>2013</v>
      </c>
      <c r="Z5" s="723">
        <v>2006</v>
      </c>
      <c r="AA5" s="723">
        <v>2007</v>
      </c>
      <c r="AB5" s="723">
        <v>2008</v>
      </c>
      <c r="AC5" s="723">
        <v>2009</v>
      </c>
      <c r="AD5" s="723">
        <v>2010</v>
      </c>
      <c r="AE5" s="723">
        <v>2011</v>
      </c>
      <c r="AF5" s="723">
        <v>2012</v>
      </c>
      <c r="AG5" s="723">
        <v>2013</v>
      </c>
      <c r="AH5" s="716"/>
      <c r="AI5" s="13"/>
      <c r="AJ5" s="13"/>
    </row>
    <row r="6" spans="1:36" ht="15">
      <c r="A6" s="709" t="s">
        <v>100</v>
      </c>
      <c r="B6" s="724">
        <v>0.16</v>
      </c>
      <c r="C6" s="724">
        <v>0.47</v>
      </c>
      <c r="D6" s="724">
        <v>0.32</v>
      </c>
      <c r="E6" s="724">
        <v>0.33</v>
      </c>
      <c r="F6" s="724">
        <v>0.25</v>
      </c>
      <c r="G6" s="724">
        <v>0.09</v>
      </c>
      <c r="H6" s="724">
        <v>0.05</v>
      </c>
      <c r="I6" s="724">
        <v>0.2</v>
      </c>
      <c r="J6" s="724">
        <v>0.009</v>
      </c>
      <c r="K6" s="724" t="s">
        <v>145</v>
      </c>
      <c r="L6" s="724" t="s">
        <v>145</v>
      </c>
      <c r="M6" s="724">
        <v>0.01</v>
      </c>
      <c r="N6" s="724" t="s">
        <v>101</v>
      </c>
      <c r="O6" s="724">
        <v>0.05</v>
      </c>
      <c r="P6" s="724">
        <v>0.02</v>
      </c>
      <c r="Q6" s="724">
        <v>0.01</v>
      </c>
      <c r="R6" s="724">
        <v>0.29</v>
      </c>
      <c r="S6" s="724">
        <v>0.15</v>
      </c>
      <c r="T6" s="724">
        <v>0.13</v>
      </c>
      <c r="U6" s="724">
        <v>0.05</v>
      </c>
      <c r="V6" s="724" t="s">
        <v>101</v>
      </c>
      <c r="W6" s="724">
        <v>0.05</v>
      </c>
      <c r="X6" s="724">
        <v>0.04</v>
      </c>
      <c r="Y6" s="724">
        <v>0.08</v>
      </c>
      <c r="Z6" s="724">
        <v>0.21</v>
      </c>
      <c r="AA6" s="724" t="s">
        <v>145</v>
      </c>
      <c r="AB6" s="724" t="s">
        <v>145</v>
      </c>
      <c r="AC6" s="724">
        <v>0</v>
      </c>
      <c r="AD6" s="724" t="s">
        <v>101</v>
      </c>
      <c r="AE6" s="724">
        <v>0.03</v>
      </c>
      <c r="AF6" s="724">
        <v>0.07</v>
      </c>
      <c r="AG6" s="724">
        <v>0</v>
      </c>
      <c r="AH6" s="716"/>
      <c r="AI6" s="13"/>
      <c r="AJ6" s="13"/>
    </row>
    <row r="7" spans="1:36" ht="15">
      <c r="A7" s="709" t="s">
        <v>102</v>
      </c>
      <c r="B7" s="724">
        <v>4.35</v>
      </c>
      <c r="C7" s="724">
        <v>3.52</v>
      </c>
      <c r="D7" s="724">
        <v>2.54</v>
      </c>
      <c r="E7" s="724">
        <v>3.32</v>
      </c>
      <c r="F7" s="724">
        <v>0.72</v>
      </c>
      <c r="G7" s="724">
        <v>0.6</v>
      </c>
      <c r="H7" s="724">
        <v>1.4</v>
      </c>
      <c r="I7" s="724">
        <v>1.23</v>
      </c>
      <c r="J7" s="724">
        <v>0.01</v>
      </c>
      <c r="K7" s="724">
        <v>0.01</v>
      </c>
      <c r="L7" s="724">
        <v>0.01</v>
      </c>
      <c r="M7" s="724">
        <v>29.8</v>
      </c>
      <c r="N7" s="724">
        <v>293.6</v>
      </c>
      <c r="O7" s="724">
        <v>2.1</v>
      </c>
      <c r="P7" s="724">
        <v>0.01</v>
      </c>
      <c r="Q7" s="724">
        <v>0.19</v>
      </c>
      <c r="R7" s="724">
        <v>11.84</v>
      </c>
      <c r="S7" s="724">
        <v>69.36</v>
      </c>
      <c r="T7" s="724">
        <v>73.51</v>
      </c>
      <c r="U7" s="724">
        <v>14.72</v>
      </c>
      <c r="V7" s="724">
        <v>4.23</v>
      </c>
      <c r="W7" s="724">
        <v>1.86</v>
      </c>
      <c r="X7" s="724">
        <v>0.79</v>
      </c>
      <c r="Y7" s="724">
        <v>0.34</v>
      </c>
      <c r="Z7" s="724">
        <v>3.21</v>
      </c>
      <c r="AA7" s="724">
        <v>1.15</v>
      </c>
      <c r="AB7" s="724">
        <v>0.76</v>
      </c>
      <c r="AC7" s="724">
        <v>0.58</v>
      </c>
      <c r="AD7" s="724">
        <v>0.52</v>
      </c>
      <c r="AE7" s="724">
        <v>0.5</v>
      </c>
      <c r="AF7" s="724">
        <v>0.24</v>
      </c>
      <c r="AG7" s="724">
        <v>0.13</v>
      </c>
      <c r="AH7" s="716"/>
      <c r="AI7" s="13"/>
      <c r="AJ7" s="13"/>
    </row>
    <row r="8" spans="1:36" ht="15">
      <c r="A8" s="709" t="s">
        <v>103</v>
      </c>
      <c r="B8" s="724">
        <v>0.15</v>
      </c>
      <c r="C8" s="724">
        <v>0.16</v>
      </c>
      <c r="D8" s="724">
        <v>0.23</v>
      </c>
      <c r="E8" s="724">
        <v>0.04</v>
      </c>
      <c r="F8" s="724">
        <v>0.13</v>
      </c>
      <c r="G8" s="724">
        <v>0.9</v>
      </c>
      <c r="H8" s="724">
        <v>0.37</v>
      </c>
      <c r="I8" s="724">
        <v>0.26</v>
      </c>
      <c r="J8" s="724">
        <v>14.77</v>
      </c>
      <c r="K8" s="724">
        <v>1.64</v>
      </c>
      <c r="L8" s="724">
        <v>0.05</v>
      </c>
      <c r="M8" s="724">
        <v>4.42</v>
      </c>
      <c r="N8" s="724">
        <v>0.89</v>
      </c>
      <c r="O8" s="724">
        <v>19.54</v>
      </c>
      <c r="P8" s="724">
        <v>34.24</v>
      </c>
      <c r="Q8" s="724">
        <v>5.34</v>
      </c>
      <c r="R8" s="724">
        <v>67.11</v>
      </c>
      <c r="S8" s="724">
        <v>24.68</v>
      </c>
      <c r="T8" s="724">
        <v>10.77</v>
      </c>
      <c r="U8" s="724">
        <v>0.03</v>
      </c>
      <c r="V8" s="724">
        <v>1.33</v>
      </c>
      <c r="W8" s="724">
        <v>0.9</v>
      </c>
      <c r="X8" s="724">
        <v>0.74</v>
      </c>
      <c r="Y8" s="724">
        <v>0.45</v>
      </c>
      <c r="Z8" s="724">
        <v>16.47</v>
      </c>
      <c r="AA8" s="724">
        <v>13.8</v>
      </c>
      <c r="AB8" s="724">
        <v>8.17</v>
      </c>
      <c r="AC8" s="724">
        <v>1.61</v>
      </c>
      <c r="AD8" s="724">
        <v>1.62</v>
      </c>
      <c r="AE8" s="724">
        <v>16.29</v>
      </c>
      <c r="AF8" s="724">
        <v>95.66</v>
      </c>
      <c r="AG8" s="724">
        <v>0.66</v>
      </c>
      <c r="AH8" s="716"/>
      <c r="AI8" s="13"/>
      <c r="AJ8" s="13"/>
    </row>
    <row r="9" spans="1:36" ht="15">
      <c r="A9" s="709" t="s">
        <v>104</v>
      </c>
      <c r="B9" s="724">
        <v>0.79</v>
      </c>
      <c r="C9" s="724">
        <v>0.8</v>
      </c>
      <c r="D9" s="724">
        <v>0.29</v>
      </c>
      <c r="E9" s="724">
        <v>0.52</v>
      </c>
      <c r="F9" s="724">
        <v>0.3</v>
      </c>
      <c r="G9" s="724">
        <v>8.53</v>
      </c>
      <c r="H9" s="724">
        <v>0.36</v>
      </c>
      <c r="I9" s="724"/>
      <c r="J9" s="724">
        <v>0.63</v>
      </c>
      <c r="K9" s="724">
        <v>0.54</v>
      </c>
      <c r="L9" s="724">
        <v>2.71</v>
      </c>
      <c r="M9" s="724">
        <v>0.58</v>
      </c>
      <c r="N9" s="724">
        <v>0.6</v>
      </c>
      <c r="O9" s="724">
        <v>1.2</v>
      </c>
      <c r="P9" s="724">
        <v>0.61</v>
      </c>
      <c r="Q9" s="724"/>
      <c r="R9" s="724">
        <v>1.75</v>
      </c>
      <c r="S9" s="724">
        <v>1.48</v>
      </c>
      <c r="T9" s="724">
        <v>1.5</v>
      </c>
      <c r="U9" s="724">
        <v>1.28</v>
      </c>
      <c r="V9" s="724">
        <v>0.87</v>
      </c>
      <c r="W9" s="724">
        <v>0.5</v>
      </c>
      <c r="X9" s="724">
        <v>0.52</v>
      </c>
      <c r="Y9" s="724"/>
      <c r="Z9" s="724">
        <v>0.3</v>
      </c>
      <c r="AA9" s="724">
        <v>0.72</v>
      </c>
      <c r="AB9" s="724">
        <v>8.13</v>
      </c>
      <c r="AC9" s="724">
        <v>0.17</v>
      </c>
      <c r="AD9" s="724">
        <v>0.07</v>
      </c>
      <c r="AE9" s="724">
        <v>0.13</v>
      </c>
      <c r="AF9" s="724">
        <v>0.13</v>
      </c>
      <c r="AG9" s="724"/>
      <c r="AH9" s="716"/>
      <c r="AI9" s="13"/>
      <c r="AJ9" s="13"/>
    </row>
    <row r="10" spans="1:36" ht="15">
      <c r="A10" s="709" t="s">
        <v>105</v>
      </c>
      <c r="B10" s="724">
        <v>0.4</v>
      </c>
      <c r="C10" s="724" t="s">
        <v>145</v>
      </c>
      <c r="D10" s="724" t="s">
        <v>145</v>
      </c>
      <c r="E10" s="724">
        <v>0</v>
      </c>
      <c r="F10" s="724" t="s">
        <v>101</v>
      </c>
      <c r="G10" s="724" t="s">
        <v>101</v>
      </c>
      <c r="H10" s="724" t="s">
        <v>101</v>
      </c>
      <c r="I10" s="724"/>
      <c r="J10" s="724">
        <v>0.06</v>
      </c>
      <c r="K10" s="724">
        <v>0.06</v>
      </c>
      <c r="L10" s="724">
        <v>0.97</v>
      </c>
      <c r="M10" s="724">
        <v>0</v>
      </c>
      <c r="N10" s="724">
        <v>8.03</v>
      </c>
      <c r="O10" s="724">
        <v>23.7</v>
      </c>
      <c r="P10" s="724" t="s">
        <v>101</v>
      </c>
      <c r="Q10" s="724">
        <v>0.42</v>
      </c>
      <c r="R10" s="724">
        <v>12.39</v>
      </c>
      <c r="S10" s="724">
        <v>0.01</v>
      </c>
      <c r="T10" s="724" t="s">
        <v>145</v>
      </c>
      <c r="U10" s="724">
        <v>2.47</v>
      </c>
      <c r="V10" s="724" t="s">
        <v>101</v>
      </c>
      <c r="W10" s="724" t="s">
        <v>101</v>
      </c>
      <c r="X10" s="724" t="s">
        <v>101</v>
      </c>
      <c r="Y10" s="724"/>
      <c r="Z10" s="724" t="s">
        <v>146</v>
      </c>
      <c r="AA10" s="724" t="s">
        <v>145</v>
      </c>
      <c r="AB10" s="724" t="s">
        <v>145</v>
      </c>
      <c r="AC10" s="724">
        <v>0</v>
      </c>
      <c r="AD10" s="724" t="s">
        <v>101</v>
      </c>
      <c r="AE10" s="724" t="s">
        <v>101</v>
      </c>
      <c r="AF10" s="724" t="s">
        <v>101</v>
      </c>
      <c r="AG10" s="724"/>
      <c r="AH10" s="716"/>
      <c r="AI10" s="13"/>
      <c r="AJ10" s="13"/>
    </row>
    <row r="11" spans="1:36" ht="15">
      <c r="A11" s="709" t="s">
        <v>106</v>
      </c>
      <c r="B11" s="724">
        <v>0.07</v>
      </c>
      <c r="C11" s="724">
        <v>0.04</v>
      </c>
      <c r="D11" s="724">
        <v>0.08</v>
      </c>
      <c r="E11" s="724">
        <v>0.06</v>
      </c>
      <c r="F11" s="724">
        <v>0.01</v>
      </c>
      <c r="G11" s="724">
        <v>0.33</v>
      </c>
      <c r="H11" s="724">
        <v>0.68</v>
      </c>
      <c r="I11" s="724">
        <v>0.5</v>
      </c>
      <c r="J11" s="724">
        <v>0.03</v>
      </c>
      <c r="K11" s="724">
        <v>2.68</v>
      </c>
      <c r="L11" s="724">
        <v>0.02</v>
      </c>
      <c r="M11" s="724">
        <v>0.01</v>
      </c>
      <c r="N11" s="724">
        <v>0.26</v>
      </c>
      <c r="O11" s="724">
        <v>4.93</v>
      </c>
      <c r="P11" s="724">
        <v>0</v>
      </c>
      <c r="Q11" s="724">
        <v>0</v>
      </c>
      <c r="R11" s="724">
        <v>0.7</v>
      </c>
      <c r="S11" s="724">
        <v>1.06</v>
      </c>
      <c r="T11" s="724">
        <v>3.69</v>
      </c>
      <c r="U11" s="724">
        <v>3.35</v>
      </c>
      <c r="V11" s="724">
        <v>0.53</v>
      </c>
      <c r="W11" s="724">
        <v>0.84</v>
      </c>
      <c r="X11" s="724">
        <v>7.87</v>
      </c>
      <c r="Y11" s="724">
        <v>0.86</v>
      </c>
      <c r="Z11" s="724">
        <v>1.02</v>
      </c>
      <c r="AA11" s="724">
        <v>0.54</v>
      </c>
      <c r="AB11" s="724">
        <v>0.3</v>
      </c>
      <c r="AC11" s="724">
        <v>0.36</v>
      </c>
      <c r="AD11" s="724">
        <v>0.18</v>
      </c>
      <c r="AE11" s="724">
        <v>0.18</v>
      </c>
      <c r="AF11" s="724">
        <v>0.18</v>
      </c>
      <c r="AG11" s="724">
        <v>0.14</v>
      </c>
      <c r="AH11" s="716"/>
      <c r="AI11" s="13"/>
      <c r="AJ11" s="13"/>
    </row>
    <row r="12" spans="1:37" ht="15">
      <c r="A12" s="721"/>
      <c r="B12" s="722"/>
      <c r="C12" s="722"/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722"/>
      <c r="O12" s="722"/>
      <c r="P12" s="722"/>
      <c r="Q12" s="722"/>
      <c r="R12" s="722"/>
      <c r="S12" s="722"/>
      <c r="T12" s="722"/>
      <c r="U12" s="722"/>
      <c r="V12" s="722"/>
      <c r="W12" s="722"/>
      <c r="X12" s="722"/>
      <c r="Y12" s="722"/>
      <c r="Z12" s="722"/>
      <c r="AA12" s="722"/>
      <c r="AB12" s="722"/>
      <c r="AC12" s="722"/>
      <c r="AD12" s="722"/>
      <c r="AE12" s="722"/>
      <c r="AF12" s="722"/>
      <c r="AG12" s="722"/>
      <c r="AH12" s="722"/>
      <c r="AI12" s="24"/>
      <c r="AJ12" s="24"/>
      <c r="AK12" s="15"/>
    </row>
    <row r="13" spans="1:37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922" t="s">
        <v>594</v>
      </c>
      <c r="B14" s="922"/>
      <c r="C14" s="922"/>
      <c r="D14" s="922"/>
      <c r="E14" s="922"/>
      <c r="F14" s="922"/>
      <c r="G14" s="922"/>
      <c r="H14" s="922"/>
      <c r="I14" s="922"/>
      <c r="J14" s="922"/>
      <c r="K14" s="922"/>
      <c r="L14" s="922"/>
      <c r="M14" s="922"/>
      <c r="N14" s="922"/>
      <c r="O14" s="922"/>
      <c r="P14" s="922"/>
      <c r="Q14" s="922"/>
      <c r="R14" s="922"/>
      <c r="S14" s="922"/>
      <c r="T14" s="922"/>
      <c r="U14" s="922"/>
      <c r="V14" s="922"/>
      <c r="W14" s="922"/>
      <c r="X14" s="922"/>
      <c r="Y14" s="922"/>
      <c r="Z14" s="922"/>
      <c r="AA14" s="922"/>
      <c r="AB14" s="922"/>
      <c r="AC14" s="922"/>
      <c r="AD14" s="922"/>
      <c r="AE14" s="922"/>
      <c r="AF14" s="922"/>
      <c r="AG14" s="64"/>
      <c r="AH14" s="64"/>
      <c r="AI14" s="64"/>
      <c r="AJ14" s="64"/>
      <c r="AK14" s="15"/>
    </row>
    <row r="15" spans="1:37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22" ht="12.75">
      <c r="L22" s="15"/>
    </row>
  </sheetData>
  <sheetProtection/>
  <mergeCells count="7">
    <mergeCell ref="A14:AF14"/>
    <mergeCell ref="A1:AF1"/>
    <mergeCell ref="A4:A5"/>
    <mergeCell ref="J4:P4"/>
    <mergeCell ref="R4:X4"/>
    <mergeCell ref="B4:H4"/>
    <mergeCell ref="Z4:AF4"/>
  </mergeCells>
  <printOptions horizontalCentered="1" verticalCentered="1"/>
  <pageMargins left="0.75" right="0.75" top="1" bottom="1" header="0.5" footer="0.5"/>
  <pageSetup horizontalDpi="300" verticalDpi="3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3">
      <selection activeCell="N33" sqref="N33"/>
    </sheetView>
  </sheetViews>
  <sheetFormatPr defaultColWidth="9.140625" defaultRowHeight="12.75"/>
  <cols>
    <col min="1" max="1" width="19.140625" style="9" customWidth="1"/>
    <col min="2" max="10" width="5.00390625" style="0" bestFit="1" customWidth="1"/>
    <col min="11" max="14" width="5.00390625" style="0" customWidth="1"/>
    <col min="15" max="15" width="6.7109375" style="0" customWidth="1"/>
  </cols>
  <sheetData>
    <row r="1" spans="1:15" ht="35.25" customHeight="1">
      <c r="A1" s="762" t="s">
        <v>820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</row>
    <row r="2" spans="1:14" ht="18.75" customHeight="1" thickBot="1">
      <c r="A2" s="5" t="s">
        <v>197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12.75">
      <c r="A3" s="772" t="s">
        <v>0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4"/>
    </row>
    <row r="4" spans="1:15" ht="12.75">
      <c r="A4" s="334" t="s">
        <v>16</v>
      </c>
      <c r="B4" s="2">
        <v>2001</v>
      </c>
      <c r="C4" s="2">
        <v>2002</v>
      </c>
      <c r="D4" s="2">
        <v>2003</v>
      </c>
      <c r="E4" s="2">
        <v>2004</v>
      </c>
      <c r="F4" s="2">
        <v>2005</v>
      </c>
      <c r="G4" s="2">
        <v>2006</v>
      </c>
      <c r="H4" s="2">
        <v>2007</v>
      </c>
      <c r="I4" s="2">
        <v>2008</v>
      </c>
      <c r="J4" s="2">
        <v>2009</v>
      </c>
      <c r="K4" s="2">
        <v>2010</v>
      </c>
      <c r="L4" s="2">
        <v>2011</v>
      </c>
      <c r="M4" s="2">
        <v>2012</v>
      </c>
      <c r="N4" s="2">
        <v>2013</v>
      </c>
      <c r="O4" s="335">
        <v>2014</v>
      </c>
    </row>
    <row r="5" spans="1:15" ht="12.75">
      <c r="A5" s="75" t="s">
        <v>6</v>
      </c>
      <c r="B5" s="8">
        <v>97</v>
      </c>
      <c r="C5" s="8">
        <v>97</v>
      </c>
      <c r="D5" s="8">
        <v>97</v>
      </c>
      <c r="E5" s="8">
        <v>98</v>
      </c>
      <c r="F5" s="8">
        <v>97</v>
      </c>
      <c r="G5" s="8">
        <v>97</v>
      </c>
      <c r="H5" s="8">
        <v>98</v>
      </c>
      <c r="I5" s="145">
        <v>97.5</v>
      </c>
      <c r="J5" s="145">
        <v>97.4</v>
      </c>
      <c r="K5" s="145">
        <v>97.2</v>
      </c>
      <c r="L5" s="145">
        <v>97.5</v>
      </c>
      <c r="M5" s="145">
        <v>95.9</v>
      </c>
      <c r="N5" s="145">
        <v>96.9</v>
      </c>
      <c r="O5" s="122">
        <v>95</v>
      </c>
    </row>
    <row r="6" spans="1:15" ht="12.75">
      <c r="A6" s="75" t="s">
        <v>10</v>
      </c>
      <c r="B6" s="8">
        <v>97</v>
      </c>
      <c r="C6" s="8">
        <v>97</v>
      </c>
      <c r="D6" s="8">
        <v>98</v>
      </c>
      <c r="E6" s="8">
        <v>98</v>
      </c>
      <c r="F6" s="8">
        <v>97</v>
      </c>
      <c r="G6" s="8">
        <v>97</v>
      </c>
      <c r="H6" s="8">
        <v>98</v>
      </c>
      <c r="I6" s="145">
        <v>97.5</v>
      </c>
      <c r="J6" s="145">
        <v>97.4</v>
      </c>
      <c r="K6" s="145">
        <v>97.1</v>
      </c>
      <c r="L6" s="145">
        <v>97.6</v>
      </c>
      <c r="M6" s="145">
        <v>94.6</v>
      </c>
      <c r="N6" s="145">
        <v>97.4</v>
      </c>
      <c r="O6" s="122">
        <v>95.1</v>
      </c>
    </row>
    <row r="7" spans="1:15" ht="12.75">
      <c r="A7" s="75" t="s">
        <v>14</v>
      </c>
      <c r="B7" s="8">
        <v>95</v>
      </c>
      <c r="C7" s="8">
        <v>93</v>
      </c>
      <c r="D7" s="8">
        <v>95</v>
      </c>
      <c r="E7" s="8">
        <v>97</v>
      </c>
      <c r="F7" s="8">
        <v>95</v>
      </c>
      <c r="G7" s="8">
        <v>96</v>
      </c>
      <c r="H7" s="8">
        <v>97</v>
      </c>
      <c r="I7" s="145">
        <v>96.4</v>
      </c>
      <c r="J7" s="145">
        <v>95.9</v>
      </c>
      <c r="K7" s="145">
        <v>95.7</v>
      </c>
      <c r="L7" s="145">
        <v>96.5</v>
      </c>
      <c r="M7" s="145">
        <v>90.3</v>
      </c>
      <c r="N7" s="145">
        <v>92.6</v>
      </c>
      <c r="O7" s="122">
        <v>85.8</v>
      </c>
    </row>
    <row r="8" spans="1:15" ht="12.75">
      <c r="A8" s="75" t="s">
        <v>230</v>
      </c>
      <c r="B8" s="8"/>
      <c r="C8" s="8"/>
      <c r="D8" s="8"/>
      <c r="E8" s="8"/>
      <c r="F8" s="8">
        <v>65</v>
      </c>
      <c r="G8" s="8">
        <v>92</v>
      </c>
      <c r="H8" s="8">
        <v>94</v>
      </c>
      <c r="I8" s="145">
        <v>93.7</v>
      </c>
      <c r="J8" s="145">
        <v>95.2</v>
      </c>
      <c r="K8" s="145">
        <v>94.9</v>
      </c>
      <c r="L8" s="145">
        <v>96.4</v>
      </c>
      <c r="M8" s="145">
        <v>93.1</v>
      </c>
      <c r="N8" s="145">
        <v>93.4</v>
      </c>
      <c r="O8" s="122">
        <v>93.9</v>
      </c>
    </row>
    <row r="9" spans="1:15" ht="12.75">
      <c r="A9" s="75" t="s">
        <v>231</v>
      </c>
      <c r="B9" s="8"/>
      <c r="C9" s="8"/>
      <c r="D9" s="8"/>
      <c r="E9" s="8"/>
      <c r="F9" s="8"/>
      <c r="G9" s="8">
        <v>57</v>
      </c>
      <c r="H9" s="8">
        <v>80</v>
      </c>
      <c r="I9" s="145">
        <v>78</v>
      </c>
      <c r="J9" s="145">
        <v>61.8</v>
      </c>
      <c r="K9" s="145">
        <v>75.9</v>
      </c>
      <c r="L9" s="145">
        <v>87.1</v>
      </c>
      <c r="M9" s="145">
        <v>82.7</v>
      </c>
      <c r="N9" s="145">
        <v>74.3</v>
      </c>
      <c r="O9" s="122">
        <v>78.1</v>
      </c>
    </row>
    <row r="10" spans="1:15" ht="13.5" thickBot="1">
      <c r="A10" s="550" t="s">
        <v>15</v>
      </c>
      <c r="B10" s="71"/>
      <c r="C10" s="71"/>
      <c r="D10" s="71"/>
      <c r="E10" s="71"/>
      <c r="F10" s="71"/>
      <c r="G10" s="71">
        <v>74</v>
      </c>
      <c r="H10" s="71">
        <v>91</v>
      </c>
      <c r="I10" s="551">
        <v>97.2</v>
      </c>
      <c r="J10" s="551">
        <v>96.3</v>
      </c>
      <c r="K10" s="551">
        <v>96.8</v>
      </c>
      <c r="L10" s="551">
        <v>96.5</v>
      </c>
      <c r="M10" s="551">
        <v>91.3</v>
      </c>
      <c r="N10" s="551">
        <v>94.7</v>
      </c>
      <c r="O10" s="552">
        <v>95.2</v>
      </c>
    </row>
    <row r="11" spans="1:15" ht="13.5" thickBot="1">
      <c r="A11" s="765" t="s">
        <v>19</v>
      </c>
      <c r="B11" s="766"/>
      <c r="C11" s="766"/>
      <c r="D11" s="766"/>
      <c r="E11" s="766"/>
      <c r="F11" s="766"/>
      <c r="G11" s="766"/>
      <c r="H11" s="766"/>
      <c r="I11" s="766"/>
      <c r="J11" s="766"/>
      <c r="K11" s="766"/>
      <c r="L11" s="766"/>
      <c r="M11" s="766"/>
      <c r="N11" s="766"/>
      <c r="O11" s="767"/>
    </row>
    <row r="12" spans="1:15" ht="12.75">
      <c r="A12" s="141" t="s">
        <v>6</v>
      </c>
      <c r="B12" s="73">
        <v>97</v>
      </c>
      <c r="C12" s="73">
        <v>98</v>
      </c>
      <c r="D12" s="73">
        <v>97</v>
      </c>
      <c r="E12" s="73">
        <v>98</v>
      </c>
      <c r="F12" s="73">
        <v>97</v>
      </c>
      <c r="G12" s="73">
        <v>97</v>
      </c>
      <c r="H12" s="73">
        <v>98</v>
      </c>
      <c r="I12" s="149">
        <v>97.5</v>
      </c>
      <c r="J12" s="149">
        <v>97.5</v>
      </c>
      <c r="K12" s="149">
        <v>97</v>
      </c>
      <c r="L12" s="149">
        <v>97.4</v>
      </c>
      <c r="M12" s="149">
        <v>96</v>
      </c>
      <c r="N12" s="149">
        <v>96.9</v>
      </c>
      <c r="O12" s="150">
        <v>94.5</v>
      </c>
    </row>
    <row r="13" spans="1:15" ht="12.75">
      <c r="A13" s="75" t="s">
        <v>10</v>
      </c>
      <c r="B13" s="8">
        <v>97</v>
      </c>
      <c r="C13" s="8">
        <v>97</v>
      </c>
      <c r="D13" s="8">
        <v>97</v>
      </c>
      <c r="E13" s="8">
        <v>98</v>
      </c>
      <c r="F13" s="8">
        <v>97</v>
      </c>
      <c r="G13" s="8">
        <v>97</v>
      </c>
      <c r="H13" s="8">
        <v>98</v>
      </c>
      <c r="I13" s="145">
        <v>97.5</v>
      </c>
      <c r="J13" s="145">
        <v>97.6</v>
      </c>
      <c r="K13" s="145">
        <v>96.9</v>
      </c>
      <c r="L13" s="145">
        <v>97.4</v>
      </c>
      <c r="M13" s="145">
        <v>93.6</v>
      </c>
      <c r="N13" s="145">
        <v>97.5</v>
      </c>
      <c r="O13" s="122">
        <v>94.6</v>
      </c>
    </row>
    <row r="14" spans="1:15" ht="12.75">
      <c r="A14" s="75" t="s">
        <v>14</v>
      </c>
      <c r="B14" s="8">
        <v>95</v>
      </c>
      <c r="C14" s="8">
        <v>93</v>
      </c>
      <c r="D14" s="8">
        <v>95</v>
      </c>
      <c r="E14" s="8">
        <v>96</v>
      </c>
      <c r="F14" s="8">
        <v>94</v>
      </c>
      <c r="G14" s="8">
        <v>96</v>
      </c>
      <c r="H14" s="8">
        <v>97</v>
      </c>
      <c r="I14" s="145">
        <v>95.7</v>
      </c>
      <c r="J14" s="145">
        <v>95.3</v>
      </c>
      <c r="K14" s="145">
        <v>95.1</v>
      </c>
      <c r="L14" s="145">
        <v>95.9</v>
      </c>
      <c r="M14" s="145">
        <v>90.3</v>
      </c>
      <c r="N14" s="145">
        <v>91.1</v>
      </c>
      <c r="O14" s="122">
        <v>85.7</v>
      </c>
    </row>
    <row r="15" spans="1:15" ht="12.75">
      <c r="A15" s="75" t="s">
        <v>230</v>
      </c>
      <c r="B15" s="8"/>
      <c r="C15" s="8"/>
      <c r="D15" s="8"/>
      <c r="E15" s="8"/>
      <c r="F15" s="8">
        <v>57</v>
      </c>
      <c r="G15" s="8">
        <v>91</v>
      </c>
      <c r="H15" s="8">
        <v>93</v>
      </c>
      <c r="I15" s="145">
        <v>92.3</v>
      </c>
      <c r="J15" s="145">
        <v>94.7</v>
      </c>
      <c r="K15" s="145">
        <v>94.2</v>
      </c>
      <c r="L15" s="145">
        <v>96.1</v>
      </c>
      <c r="M15" s="145">
        <v>92.4</v>
      </c>
      <c r="N15" s="145">
        <v>92.9</v>
      </c>
      <c r="O15" s="122">
        <v>93.1</v>
      </c>
    </row>
    <row r="16" spans="1:15" ht="12.75">
      <c r="A16" s="75" t="s">
        <v>232</v>
      </c>
      <c r="B16" s="8"/>
      <c r="C16" s="8"/>
      <c r="D16" s="8"/>
      <c r="E16" s="8"/>
      <c r="F16" s="8"/>
      <c r="G16" s="8">
        <v>58</v>
      </c>
      <c r="H16" s="8">
        <v>75</v>
      </c>
      <c r="I16" s="145">
        <v>71.9</v>
      </c>
      <c r="J16" s="145">
        <v>54.1</v>
      </c>
      <c r="K16" s="145">
        <v>70.2</v>
      </c>
      <c r="L16" s="145">
        <v>84.2</v>
      </c>
      <c r="M16" s="145">
        <v>81.1</v>
      </c>
      <c r="N16" s="145">
        <v>72.6</v>
      </c>
      <c r="O16" s="122">
        <v>73.6</v>
      </c>
    </row>
    <row r="17" spans="1:15" ht="13.5" thickBot="1">
      <c r="A17" s="142" t="s">
        <v>15</v>
      </c>
      <c r="B17" s="77"/>
      <c r="C17" s="77"/>
      <c r="D17" s="77"/>
      <c r="E17" s="77"/>
      <c r="F17" s="77"/>
      <c r="G17" s="77">
        <v>79</v>
      </c>
      <c r="H17" s="77">
        <v>92</v>
      </c>
      <c r="I17" s="146">
        <v>96.9</v>
      </c>
      <c r="J17" s="146">
        <v>96.5</v>
      </c>
      <c r="K17" s="146">
        <v>96.7</v>
      </c>
      <c r="L17" s="146">
        <v>96</v>
      </c>
      <c r="M17" s="146">
        <v>90.1</v>
      </c>
      <c r="N17" s="146">
        <v>94.9</v>
      </c>
      <c r="O17" s="147">
        <v>94.8</v>
      </c>
    </row>
    <row r="18" spans="1:15" ht="13.5" thickBot="1">
      <c r="A18" s="775" t="s">
        <v>20</v>
      </c>
      <c r="B18" s="776"/>
      <c r="C18" s="776"/>
      <c r="D18" s="776"/>
      <c r="E18" s="776"/>
      <c r="F18" s="776"/>
      <c r="G18" s="776"/>
      <c r="H18" s="776"/>
      <c r="I18" s="776"/>
      <c r="J18" s="776"/>
      <c r="K18" s="776"/>
      <c r="L18" s="776"/>
      <c r="M18" s="776"/>
      <c r="N18" s="776"/>
      <c r="O18" s="777"/>
    </row>
    <row r="19" spans="1:15" ht="12.75">
      <c r="A19" s="141" t="s">
        <v>6</v>
      </c>
      <c r="B19" s="73">
        <v>97</v>
      </c>
      <c r="C19" s="73">
        <v>97</v>
      </c>
      <c r="D19" s="73">
        <v>98</v>
      </c>
      <c r="E19" s="73">
        <v>97</v>
      </c>
      <c r="F19" s="73">
        <v>97</v>
      </c>
      <c r="G19" s="73">
        <v>96</v>
      </c>
      <c r="H19" s="73">
        <v>98</v>
      </c>
      <c r="I19" s="149">
        <v>97.4</v>
      </c>
      <c r="J19" s="149">
        <v>97</v>
      </c>
      <c r="K19" s="149">
        <v>97.5</v>
      </c>
      <c r="L19" s="149">
        <v>97.8</v>
      </c>
      <c r="M19" s="149">
        <v>96</v>
      </c>
      <c r="N19" s="149">
        <v>96.9</v>
      </c>
      <c r="O19" s="150">
        <v>96.4</v>
      </c>
    </row>
    <row r="20" spans="1:15" ht="12.75">
      <c r="A20" s="75" t="s">
        <v>10</v>
      </c>
      <c r="B20" s="8">
        <v>97</v>
      </c>
      <c r="C20" s="8">
        <v>97</v>
      </c>
      <c r="D20" s="8">
        <v>98</v>
      </c>
      <c r="E20" s="8">
        <v>97</v>
      </c>
      <c r="F20" s="8">
        <v>98</v>
      </c>
      <c r="G20" s="8">
        <v>97</v>
      </c>
      <c r="H20" s="8">
        <v>98</v>
      </c>
      <c r="I20" s="145">
        <v>97.5</v>
      </c>
      <c r="J20" s="145">
        <v>97</v>
      </c>
      <c r="K20" s="145">
        <v>97.5</v>
      </c>
      <c r="L20" s="145">
        <v>97.8</v>
      </c>
      <c r="M20" s="145">
        <v>94.2</v>
      </c>
      <c r="N20" s="145">
        <v>97</v>
      </c>
      <c r="O20" s="122">
        <v>96.4</v>
      </c>
    </row>
    <row r="21" spans="1:15" ht="12.75">
      <c r="A21" s="75" t="s">
        <v>14</v>
      </c>
      <c r="B21" s="8">
        <v>97</v>
      </c>
      <c r="C21" s="8">
        <v>94</v>
      </c>
      <c r="D21" s="8">
        <v>96</v>
      </c>
      <c r="E21" s="8">
        <v>97</v>
      </c>
      <c r="F21" s="8">
        <v>98</v>
      </c>
      <c r="G21" s="8">
        <v>96</v>
      </c>
      <c r="H21" s="8">
        <v>97</v>
      </c>
      <c r="I21" s="145">
        <v>98.1</v>
      </c>
      <c r="J21" s="145">
        <v>97.6</v>
      </c>
      <c r="K21" s="145">
        <v>97.4</v>
      </c>
      <c r="L21" s="145">
        <v>98.3</v>
      </c>
      <c r="M21" s="145">
        <v>90.6</v>
      </c>
      <c r="N21" s="145">
        <v>96.6</v>
      </c>
      <c r="O21" s="122">
        <v>86.1</v>
      </c>
    </row>
    <row r="22" spans="1:15" ht="12.75">
      <c r="A22" s="75" t="s">
        <v>230</v>
      </c>
      <c r="B22" s="8"/>
      <c r="C22" s="8"/>
      <c r="D22" s="8"/>
      <c r="E22" s="8"/>
      <c r="F22" s="8">
        <v>87</v>
      </c>
      <c r="G22" s="8">
        <v>96</v>
      </c>
      <c r="H22" s="8">
        <v>96</v>
      </c>
      <c r="I22" s="145">
        <v>97.4</v>
      </c>
      <c r="J22" s="145">
        <v>96.5</v>
      </c>
      <c r="K22" s="145">
        <v>96.7</v>
      </c>
      <c r="L22" s="145">
        <v>96</v>
      </c>
      <c r="M22" s="145">
        <v>94.9</v>
      </c>
      <c r="N22" s="145">
        <v>94.9</v>
      </c>
      <c r="O22" s="122">
        <v>96.2</v>
      </c>
    </row>
    <row r="23" spans="1:15" ht="12.75">
      <c r="A23" s="75" t="s">
        <v>231</v>
      </c>
      <c r="B23" s="8"/>
      <c r="C23" s="8"/>
      <c r="D23" s="8"/>
      <c r="E23" s="8"/>
      <c r="F23" s="8"/>
      <c r="G23" s="8">
        <v>55</v>
      </c>
      <c r="H23" s="8">
        <v>93</v>
      </c>
      <c r="I23" s="145">
        <v>95.7</v>
      </c>
      <c r="J23" s="145">
        <v>82.8</v>
      </c>
      <c r="K23" s="145">
        <v>92.6</v>
      </c>
      <c r="L23" s="145">
        <v>97.3</v>
      </c>
      <c r="M23" s="145">
        <v>87.1</v>
      </c>
      <c r="N23" s="145">
        <v>78.7</v>
      </c>
      <c r="O23" s="122">
        <v>90</v>
      </c>
    </row>
    <row r="24" spans="1:15" ht="13.5" thickBot="1">
      <c r="A24" s="142" t="s">
        <v>15</v>
      </c>
      <c r="B24" s="77"/>
      <c r="C24" s="77"/>
      <c r="D24" s="77"/>
      <c r="E24" s="77"/>
      <c r="F24" s="77"/>
      <c r="G24" s="77">
        <v>62</v>
      </c>
      <c r="H24" s="77">
        <v>89</v>
      </c>
      <c r="I24" s="146">
        <v>97.9</v>
      </c>
      <c r="J24" s="146">
        <v>95.8</v>
      </c>
      <c r="K24" s="146">
        <v>97.1</v>
      </c>
      <c r="L24" s="146">
        <v>97.8</v>
      </c>
      <c r="M24" s="146">
        <v>94.6</v>
      </c>
      <c r="N24" s="146">
        <v>94.2</v>
      </c>
      <c r="O24" s="147">
        <v>96.3</v>
      </c>
    </row>
    <row r="25" spans="1:15" ht="13.5" thickBot="1">
      <c r="A25" s="778" t="s">
        <v>21</v>
      </c>
      <c r="B25" s="776"/>
      <c r="C25" s="776"/>
      <c r="D25" s="776"/>
      <c r="E25" s="776"/>
      <c r="F25" s="776"/>
      <c r="G25" s="776"/>
      <c r="H25" s="776"/>
      <c r="I25" s="776"/>
      <c r="J25" s="776"/>
      <c r="K25" s="776"/>
      <c r="L25" s="776"/>
      <c r="M25" s="776"/>
      <c r="N25" s="776"/>
      <c r="O25" s="777"/>
    </row>
    <row r="26" spans="1:15" ht="12.75">
      <c r="A26" s="148" t="s">
        <v>6</v>
      </c>
      <c r="B26" s="141">
        <v>96</v>
      </c>
      <c r="C26" s="73"/>
      <c r="D26" s="73"/>
      <c r="E26" s="73"/>
      <c r="F26" s="73"/>
      <c r="G26" s="73"/>
      <c r="H26" s="73"/>
      <c r="I26" s="73"/>
      <c r="J26" s="73"/>
      <c r="K26" s="73"/>
      <c r="L26" s="123"/>
      <c r="M26" s="123"/>
      <c r="N26" s="123"/>
      <c r="O26" s="74"/>
    </row>
    <row r="27" spans="1:15" ht="12.75">
      <c r="A27" s="125" t="s">
        <v>10</v>
      </c>
      <c r="B27" s="75">
        <v>96</v>
      </c>
      <c r="C27" s="8"/>
      <c r="D27" s="8"/>
      <c r="E27" s="8"/>
      <c r="F27" s="8"/>
      <c r="G27" s="8"/>
      <c r="H27" s="8"/>
      <c r="I27" s="8"/>
      <c r="J27" s="8"/>
      <c r="K27" s="8"/>
      <c r="L27" s="72"/>
      <c r="M27" s="72"/>
      <c r="N27" s="72"/>
      <c r="O27" s="76"/>
    </row>
    <row r="28" spans="1:15" ht="12.75">
      <c r="A28" s="125" t="s">
        <v>14</v>
      </c>
      <c r="B28" s="75">
        <v>84</v>
      </c>
      <c r="C28" s="8"/>
      <c r="D28" s="8"/>
      <c r="E28" s="8"/>
      <c r="F28" s="8"/>
      <c r="G28" s="8"/>
      <c r="H28" s="8"/>
      <c r="I28" s="8"/>
      <c r="J28" s="8"/>
      <c r="K28" s="8"/>
      <c r="L28" s="72"/>
      <c r="M28" s="72"/>
      <c r="N28" s="72"/>
      <c r="O28" s="76"/>
    </row>
    <row r="29" spans="1:15" ht="12.75">
      <c r="A29" s="125" t="s">
        <v>18</v>
      </c>
      <c r="B29" s="75"/>
      <c r="C29" s="8"/>
      <c r="D29" s="8"/>
      <c r="E29" s="8"/>
      <c r="F29" s="8"/>
      <c r="G29" s="8"/>
      <c r="H29" s="8"/>
      <c r="I29" s="8"/>
      <c r="J29" s="8"/>
      <c r="K29" s="8"/>
      <c r="L29" s="72"/>
      <c r="M29" s="72"/>
      <c r="N29" s="72"/>
      <c r="O29" s="76"/>
    </row>
    <row r="30" spans="1:15" ht="13.5" thickBot="1">
      <c r="A30" s="331" t="s">
        <v>15</v>
      </c>
      <c r="B30" s="142"/>
      <c r="C30" s="77"/>
      <c r="D30" s="77"/>
      <c r="E30" s="77"/>
      <c r="F30" s="77"/>
      <c r="G30" s="77"/>
      <c r="H30" s="77"/>
      <c r="I30" s="77"/>
      <c r="J30" s="77"/>
      <c r="K30" s="77"/>
      <c r="L30" s="151"/>
      <c r="M30" s="151"/>
      <c r="N30" s="151"/>
      <c r="O30" s="78"/>
    </row>
    <row r="31" spans="1:14" ht="12.75">
      <c r="A31" s="30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52.5" customHeight="1">
      <c r="A32" s="771" t="s">
        <v>205</v>
      </c>
      <c r="B32" s="771"/>
      <c r="C32" s="771"/>
      <c r="D32" s="771"/>
      <c r="E32" s="771"/>
      <c r="F32" s="771"/>
      <c r="G32" s="771"/>
      <c r="H32" s="771"/>
      <c r="I32" s="771"/>
      <c r="J32" s="771"/>
      <c r="K32" s="64"/>
      <c r="L32" s="64"/>
      <c r="M32" s="64"/>
      <c r="N32" s="64"/>
    </row>
    <row r="33" spans="1:14" ht="12.75">
      <c r="A33" s="30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30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30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2.75">
      <c r="A36" s="30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2.75">
      <c r="A37" s="30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2.75">
      <c r="A38" s="30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2.75">
      <c r="A39" s="30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2.75">
      <c r="A40" s="30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2.75">
      <c r="A41" s="30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30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2.75">
      <c r="A43" s="3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2.75">
      <c r="A44" s="3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2.75">
      <c r="A45" s="3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2.75">
      <c r="A46" s="3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2.75">
      <c r="A47" s="3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2.75">
      <c r="A48" s="3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2.75">
      <c r="A49" s="3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2.75">
      <c r="A50" s="3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2.75">
      <c r="A51" s="3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2.75">
      <c r="A52" s="3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2.75">
      <c r="A53" s="3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2.75">
      <c r="A54" s="30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2.75">
      <c r="A55" s="30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2.75">
      <c r="A56" s="3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2.75">
      <c r="A57" s="3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2.75">
      <c r="A58" s="3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2.75">
      <c r="A59" s="3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2.75">
      <c r="A60" s="30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2.75">
      <c r="A61" s="30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2.75">
      <c r="A62" s="3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2.75">
      <c r="A63" s="3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2.75">
      <c r="A64" s="30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2.75">
      <c r="A65" s="3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2.75">
      <c r="A66" s="30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2.75">
      <c r="A67" s="30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2.75">
      <c r="A68" s="30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2.75">
      <c r="A69" s="30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2.75">
      <c r="A70" s="30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2.75">
      <c r="A71" s="30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2.75">
      <c r="A72" s="30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2.75">
      <c r="A73" s="30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12.75">
      <c r="A74" s="30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12.75">
      <c r="A75" s="30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12.75">
      <c r="A76" s="30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12.75">
      <c r="A77" s="30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12.75">
      <c r="A78" s="30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2.75">
      <c r="A79" s="30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2.75">
      <c r="A80" s="30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12.75">
      <c r="A81" s="30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12.75">
      <c r="A82" s="30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12.75">
      <c r="A83" s="30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2.75">
      <c r="A84" s="30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ht="12.75">
      <c r="A85" s="30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ht="12.75">
      <c r="A86" s="30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ht="12.75">
      <c r="A87" s="30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ht="12.75">
      <c r="A88" s="30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 ht="12.75">
      <c r="A89" s="30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ht="12.75">
      <c r="A90" s="30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 ht="12.75">
      <c r="A91" s="30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ht="12.75">
      <c r="A92" s="30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4" ht="12.75">
      <c r="A93" s="30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ht="12.75">
      <c r="A94" s="30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ht="12.75">
      <c r="A95" s="30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</sheetData>
  <sheetProtection/>
  <mergeCells count="6">
    <mergeCell ref="A1:O1"/>
    <mergeCell ref="A32:J32"/>
    <mergeCell ref="A3:O3"/>
    <mergeCell ref="A11:O11"/>
    <mergeCell ref="A18:O18"/>
    <mergeCell ref="A25:O25"/>
  </mergeCells>
  <printOptions horizontalCentered="1" verticalCentered="1"/>
  <pageMargins left="0.75" right="0.75" top="1" bottom="1" header="0.5" footer="0.5"/>
  <pageSetup horizontalDpi="300" verticalDpi="3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4.00390625" style="0" customWidth="1"/>
    <col min="2" max="2" width="17.421875" style="0" customWidth="1"/>
    <col min="3" max="3" width="10.57421875" style="0" customWidth="1"/>
    <col min="4" max="4" width="7.140625" style="0" customWidth="1"/>
    <col min="5" max="6" width="8.140625" style="0" customWidth="1"/>
    <col min="8" max="8" width="6.28125" style="0" customWidth="1"/>
    <col min="9" max="9" width="7.00390625" style="0" customWidth="1"/>
    <col min="10" max="10" width="6.57421875" style="0" customWidth="1"/>
    <col min="11" max="12" width="7.00390625" style="0" customWidth="1"/>
    <col min="13" max="13" width="5.8515625" style="0" customWidth="1"/>
    <col min="14" max="15" width="7.00390625" style="0" customWidth="1"/>
    <col min="16" max="16" width="6.28125" style="0" customWidth="1"/>
    <col min="17" max="17" width="5.00390625" style="0" customWidth="1"/>
  </cols>
  <sheetData>
    <row r="1" spans="1:16" ht="35.25" customHeight="1">
      <c r="A1" s="812" t="s">
        <v>788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</row>
    <row r="2" spans="1:16" ht="12.75">
      <c r="A2" s="15" t="s">
        <v>543</v>
      </c>
      <c r="C2" s="15"/>
      <c r="D2" s="15"/>
      <c r="E2" s="15"/>
      <c r="F2" s="15"/>
      <c r="G2" s="15"/>
      <c r="H2" s="15"/>
      <c r="I2" s="15"/>
      <c r="J2" s="15"/>
      <c r="K2" s="15"/>
      <c r="M2" s="15"/>
      <c r="N2" s="15"/>
      <c r="O2" s="15"/>
      <c r="P2" s="15"/>
    </row>
    <row r="3" spans="1:16" ht="12.75" customHeight="1">
      <c r="A3" s="782" t="s">
        <v>59</v>
      </c>
      <c r="B3" s="783" t="s">
        <v>60</v>
      </c>
      <c r="C3" s="783" t="s">
        <v>544</v>
      </c>
      <c r="D3" s="783"/>
      <c r="E3" s="783"/>
      <c r="F3" s="783" t="s">
        <v>545</v>
      </c>
      <c r="G3" s="783"/>
      <c r="H3" s="783"/>
      <c r="I3" s="783"/>
      <c r="J3" s="783"/>
      <c r="K3" s="783" t="s">
        <v>546</v>
      </c>
      <c r="L3" s="783"/>
      <c r="M3" s="783"/>
      <c r="N3" s="783" t="s">
        <v>547</v>
      </c>
      <c r="O3" s="783"/>
      <c r="P3" s="783"/>
    </row>
    <row r="4" spans="1:24" ht="12.75">
      <c r="A4" s="782"/>
      <c r="B4" s="783"/>
      <c r="C4" s="1" t="s">
        <v>548</v>
      </c>
      <c r="D4" s="1" t="s">
        <v>549</v>
      </c>
      <c r="E4" s="1" t="s">
        <v>5</v>
      </c>
      <c r="F4" s="1" t="s">
        <v>550</v>
      </c>
      <c r="G4" s="1" t="s">
        <v>548</v>
      </c>
      <c r="H4" s="1" t="s">
        <v>5</v>
      </c>
      <c r="I4" s="1" t="s">
        <v>549</v>
      </c>
      <c r="J4" s="1" t="s">
        <v>5</v>
      </c>
      <c r="K4" s="1" t="s">
        <v>548</v>
      </c>
      <c r="L4" s="1" t="s">
        <v>549</v>
      </c>
      <c r="M4" s="1" t="s">
        <v>5</v>
      </c>
      <c r="N4" s="1" t="s">
        <v>548</v>
      </c>
      <c r="O4" s="1" t="s">
        <v>549</v>
      </c>
      <c r="P4" s="1" t="s">
        <v>5</v>
      </c>
      <c r="Q4" s="24"/>
      <c r="R4" s="24"/>
      <c r="S4" s="24"/>
      <c r="T4" s="24"/>
      <c r="U4" s="41"/>
      <c r="V4" s="24"/>
      <c r="W4" s="24"/>
      <c r="X4" s="41"/>
    </row>
    <row r="5" spans="1:24" ht="12.75">
      <c r="A5" s="1">
        <v>1</v>
      </c>
      <c r="B5" s="8" t="s">
        <v>83</v>
      </c>
      <c r="C5" s="29">
        <v>49287</v>
      </c>
      <c r="D5" s="29">
        <v>87</v>
      </c>
      <c r="E5" s="28">
        <f>+D5/C5*100</f>
        <v>0.17651713433562605</v>
      </c>
      <c r="F5" s="29">
        <v>18207</v>
      </c>
      <c r="G5" s="29">
        <v>6647</v>
      </c>
      <c r="H5" s="28">
        <f aca="true" t="shared" si="0" ref="H5:H32">+G5/F5*100</f>
        <v>36.507936507936506</v>
      </c>
      <c r="I5" s="29">
        <v>13</v>
      </c>
      <c r="J5" s="28">
        <f>+I5/G5*100</f>
        <v>0.19557695200842487</v>
      </c>
      <c r="K5" s="29">
        <v>1090</v>
      </c>
      <c r="L5" s="29">
        <v>7</v>
      </c>
      <c r="M5" s="28">
        <f>+L5/K5*100</f>
        <v>0.6422018348623854</v>
      </c>
      <c r="N5" s="29">
        <v>57024</v>
      </c>
      <c r="O5" s="29">
        <v>107</v>
      </c>
      <c r="P5" s="20">
        <f>+O5/N5*100</f>
        <v>0.18764029180695846</v>
      </c>
      <c r="R5" s="24"/>
      <c r="S5" s="24"/>
      <c r="T5" s="24"/>
      <c r="U5" s="41"/>
      <c r="V5" s="24"/>
      <c r="W5" s="24"/>
      <c r="X5" s="41"/>
    </row>
    <row r="6" spans="1:24" ht="12.75">
      <c r="A6" s="1">
        <v>2</v>
      </c>
      <c r="B6" s="8" t="s">
        <v>84</v>
      </c>
      <c r="C6" s="29">
        <v>6749</v>
      </c>
      <c r="D6" s="29">
        <v>12</v>
      </c>
      <c r="E6" s="28">
        <f>+D6/C6*100</f>
        <v>0.17780411912875982</v>
      </c>
      <c r="F6" s="29">
        <v>2379</v>
      </c>
      <c r="G6" s="29">
        <v>1109</v>
      </c>
      <c r="H6" s="28">
        <f t="shared" si="0"/>
        <v>46.6162253047499</v>
      </c>
      <c r="I6" s="29">
        <v>4</v>
      </c>
      <c r="J6" s="28">
        <f>+I6/G6*100</f>
        <v>0.36068530207394045</v>
      </c>
      <c r="K6" s="29">
        <v>2932</v>
      </c>
      <c r="L6" s="29">
        <v>132</v>
      </c>
      <c r="M6" s="28">
        <f aca="true" t="shared" si="1" ref="M6:M32">+L6/K6*100</f>
        <v>4.502046384720328</v>
      </c>
      <c r="N6" s="29">
        <v>10790</v>
      </c>
      <c r="O6" s="29">
        <v>148</v>
      </c>
      <c r="P6" s="20">
        <f aca="true" t="shared" si="2" ref="P6:P32">+O6/N6*100</f>
        <v>1.3716404077849862</v>
      </c>
      <c r="R6" s="24"/>
      <c r="S6" s="24"/>
      <c r="T6" s="24"/>
      <c r="U6" s="41"/>
      <c r="V6" s="24"/>
      <c r="W6" s="24"/>
      <c r="X6" s="41"/>
    </row>
    <row r="7" spans="1:16" ht="12.75">
      <c r="A7" s="1">
        <v>3</v>
      </c>
      <c r="B7" s="8" t="s">
        <v>85</v>
      </c>
      <c r="C7" s="29">
        <v>3301</v>
      </c>
      <c r="D7" s="29">
        <v>5</v>
      </c>
      <c r="E7" s="28">
        <f aca="true" t="shared" si="3" ref="E7:E32">+D7/C7*100</f>
        <v>0.1514692517418964</v>
      </c>
      <c r="F7" s="29">
        <v>1270</v>
      </c>
      <c r="G7" s="29">
        <v>1299</v>
      </c>
      <c r="H7" s="28">
        <f aca="true" t="shared" si="4" ref="H7:H12">+G7/F7*100</f>
        <v>102.28346456692914</v>
      </c>
      <c r="I7" s="29">
        <v>3</v>
      </c>
      <c r="J7" s="28">
        <f aca="true" t="shared" si="5" ref="J7:J32">+I7/G7*100</f>
        <v>0.23094688221709006</v>
      </c>
      <c r="K7" s="29">
        <v>1873</v>
      </c>
      <c r="L7" s="29">
        <v>21</v>
      </c>
      <c r="M7" s="28">
        <f t="shared" si="1"/>
        <v>1.1211959423384943</v>
      </c>
      <c r="N7" s="29">
        <v>6473</v>
      </c>
      <c r="O7" s="29">
        <v>29</v>
      </c>
      <c r="P7" s="20">
        <f t="shared" si="2"/>
        <v>0.4480148308357794</v>
      </c>
    </row>
    <row r="8" spans="1:16" ht="12.75">
      <c r="A8" s="1">
        <v>4</v>
      </c>
      <c r="B8" s="8" t="s">
        <v>86</v>
      </c>
      <c r="C8" s="8">
        <v>4918</v>
      </c>
      <c r="D8" s="8">
        <v>1</v>
      </c>
      <c r="E8" s="28">
        <f t="shared" si="3"/>
        <v>0.020333468889792598</v>
      </c>
      <c r="F8" s="8">
        <v>1683</v>
      </c>
      <c r="G8" s="8">
        <v>1297</v>
      </c>
      <c r="H8" s="28">
        <f t="shared" si="4"/>
        <v>77.0647653000594</v>
      </c>
      <c r="I8" s="8">
        <v>0</v>
      </c>
      <c r="J8" s="28">
        <f t="shared" si="5"/>
        <v>0</v>
      </c>
      <c r="K8" s="8">
        <v>1638</v>
      </c>
      <c r="L8" s="8">
        <v>52</v>
      </c>
      <c r="M8" s="28">
        <f t="shared" si="1"/>
        <v>3.1746031746031744</v>
      </c>
      <c r="N8" s="8">
        <v>7853</v>
      </c>
      <c r="O8" s="8">
        <v>58</v>
      </c>
      <c r="P8" s="565">
        <f t="shared" si="2"/>
        <v>0.7385712466573284</v>
      </c>
    </row>
    <row r="9" spans="1:16" ht="12.75">
      <c r="A9" s="1">
        <v>5</v>
      </c>
      <c r="B9" s="72" t="s">
        <v>87</v>
      </c>
      <c r="C9" s="8">
        <v>3395</v>
      </c>
      <c r="D9" s="8">
        <v>8</v>
      </c>
      <c r="E9" s="28">
        <f t="shared" si="3"/>
        <v>0.23564064801178203</v>
      </c>
      <c r="F9" s="8">
        <v>1298</v>
      </c>
      <c r="G9" s="8">
        <v>542</v>
      </c>
      <c r="H9" s="28">
        <f t="shared" si="4"/>
        <v>41.75654853620955</v>
      </c>
      <c r="I9" s="8">
        <v>1</v>
      </c>
      <c r="J9" s="28">
        <f t="shared" si="5"/>
        <v>0.18450184501845018</v>
      </c>
      <c r="K9" s="8">
        <v>1412</v>
      </c>
      <c r="L9" s="8">
        <v>46</v>
      </c>
      <c r="M9" s="28">
        <f t="shared" si="1"/>
        <v>3.2577903682719547</v>
      </c>
      <c r="N9" s="8">
        <v>5250</v>
      </c>
      <c r="O9" s="8">
        <v>53</v>
      </c>
      <c r="P9" s="565">
        <f t="shared" si="2"/>
        <v>1.0095238095238095</v>
      </c>
    </row>
    <row r="10" spans="1:16" ht="12.75">
      <c r="A10" s="1">
        <v>6</v>
      </c>
      <c r="B10" s="8" t="s">
        <v>242</v>
      </c>
      <c r="C10" s="8">
        <v>9504</v>
      </c>
      <c r="D10" s="8">
        <v>6</v>
      </c>
      <c r="E10" s="28">
        <f t="shared" si="3"/>
        <v>0.06313131313131314</v>
      </c>
      <c r="F10" s="8">
        <v>2966</v>
      </c>
      <c r="G10" s="8">
        <v>2236</v>
      </c>
      <c r="H10" s="28">
        <f t="shared" si="4"/>
        <v>75.3877275792313</v>
      </c>
      <c r="I10" s="8">
        <v>11</v>
      </c>
      <c r="J10" s="28">
        <f t="shared" si="5"/>
        <v>0.4919499105545617</v>
      </c>
      <c r="K10" s="8">
        <v>4223</v>
      </c>
      <c r="L10" s="8">
        <v>103</v>
      </c>
      <c r="M10" s="28">
        <f t="shared" si="1"/>
        <v>2.4390243902439024</v>
      </c>
      <c r="N10" s="8">
        <v>15963</v>
      </c>
      <c r="O10" s="8">
        <v>120</v>
      </c>
      <c r="P10" s="566">
        <f t="shared" si="2"/>
        <v>0.7517383950385266</v>
      </c>
    </row>
    <row r="11" spans="1:29" ht="12.75">
      <c r="A11" s="1">
        <v>7</v>
      </c>
      <c r="B11" s="8" t="s">
        <v>89</v>
      </c>
      <c r="C11" s="165">
        <v>3876</v>
      </c>
      <c r="D11" s="165">
        <v>4</v>
      </c>
      <c r="E11" s="28">
        <f t="shared" si="3"/>
        <v>0.10319917440660474</v>
      </c>
      <c r="F11" s="165">
        <v>1557</v>
      </c>
      <c r="G11" s="165">
        <v>32</v>
      </c>
      <c r="H11" s="28">
        <f t="shared" si="4"/>
        <v>2.0552344251766215</v>
      </c>
      <c r="I11" s="165">
        <v>1</v>
      </c>
      <c r="J11" s="28">
        <f t="shared" si="5"/>
        <v>3.125</v>
      </c>
      <c r="K11" s="165">
        <v>1971</v>
      </c>
      <c r="L11" s="165">
        <v>70</v>
      </c>
      <c r="M11" s="28">
        <f t="shared" si="1"/>
        <v>3.5514967021816335</v>
      </c>
      <c r="N11" s="165">
        <v>5879</v>
      </c>
      <c r="O11" s="165">
        <v>75</v>
      </c>
      <c r="P11" s="20">
        <f t="shared" si="2"/>
        <v>1.2757271644837558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4" ht="12.75">
      <c r="A12" s="1">
        <v>8</v>
      </c>
      <c r="B12" s="8" t="s">
        <v>90</v>
      </c>
      <c r="C12" s="8">
        <v>3581</v>
      </c>
      <c r="D12" s="8">
        <v>1</v>
      </c>
      <c r="E12" s="28">
        <f t="shared" si="3"/>
        <v>0.027925160569673275</v>
      </c>
      <c r="F12" s="8">
        <v>737</v>
      </c>
      <c r="G12" s="8">
        <v>844</v>
      </c>
      <c r="H12" s="28">
        <f t="shared" si="4"/>
        <v>114.51831750339213</v>
      </c>
      <c r="I12" s="8">
        <v>0</v>
      </c>
      <c r="J12" s="28">
        <f t="shared" si="5"/>
        <v>0</v>
      </c>
      <c r="K12" s="8">
        <v>785</v>
      </c>
      <c r="L12" s="8">
        <v>5</v>
      </c>
      <c r="M12" s="28">
        <f t="shared" si="1"/>
        <v>0.6369426751592357</v>
      </c>
      <c r="N12" s="8">
        <v>5210</v>
      </c>
      <c r="O12" s="8">
        <v>6</v>
      </c>
      <c r="P12" s="20">
        <f t="shared" si="2"/>
        <v>0.11516314779270634</v>
      </c>
      <c r="R12" s="24"/>
      <c r="S12" s="24"/>
      <c r="T12" s="24"/>
      <c r="U12" s="41"/>
      <c r="V12" s="24"/>
      <c r="W12" s="41"/>
      <c r="X12" s="41"/>
    </row>
    <row r="13" spans="1:24" ht="12.75">
      <c r="A13" s="1">
        <v>9</v>
      </c>
      <c r="B13" s="8" t="s">
        <v>91</v>
      </c>
      <c r="C13" s="240">
        <v>3252</v>
      </c>
      <c r="D13" s="240">
        <v>0</v>
      </c>
      <c r="E13" s="28">
        <f t="shared" si="3"/>
        <v>0</v>
      </c>
      <c r="F13" s="240">
        <v>646</v>
      </c>
      <c r="G13" s="240">
        <v>733</v>
      </c>
      <c r="H13" s="28">
        <f t="shared" si="0"/>
        <v>113.46749226006192</v>
      </c>
      <c r="I13" s="240">
        <v>1</v>
      </c>
      <c r="J13" s="28">
        <f t="shared" si="5"/>
        <v>0.1364256480218281</v>
      </c>
      <c r="K13" s="240">
        <v>69</v>
      </c>
      <c r="L13" s="240">
        <v>1</v>
      </c>
      <c r="M13" s="28">
        <f t="shared" si="1"/>
        <v>1.4492753623188406</v>
      </c>
      <c r="N13" s="240">
        <v>4054</v>
      </c>
      <c r="O13" s="240">
        <v>2</v>
      </c>
      <c r="P13" s="20">
        <f t="shared" si="2"/>
        <v>0.049333991119881605</v>
      </c>
      <c r="R13" s="24"/>
      <c r="S13" s="24"/>
      <c r="T13" s="24"/>
      <c r="U13" s="41"/>
      <c r="V13" s="24"/>
      <c r="W13" s="41"/>
      <c r="X13" s="41"/>
    </row>
    <row r="14" spans="1:24" ht="12.75">
      <c r="A14" s="1">
        <v>10</v>
      </c>
      <c r="B14" s="8" t="s">
        <v>92</v>
      </c>
      <c r="C14" s="8">
        <v>7682</v>
      </c>
      <c r="D14" s="8">
        <v>3</v>
      </c>
      <c r="E14" s="28">
        <f t="shared" si="3"/>
        <v>0.03905233012236397</v>
      </c>
      <c r="F14" s="8">
        <v>2423</v>
      </c>
      <c r="G14" s="8">
        <v>1175</v>
      </c>
      <c r="H14" s="28">
        <f t="shared" si="0"/>
        <v>48.493602971522904</v>
      </c>
      <c r="I14" s="8">
        <v>3</v>
      </c>
      <c r="J14" s="28">
        <f t="shared" si="5"/>
        <v>0.2553191489361702</v>
      </c>
      <c r="K14" s="8">
        <v>174</v>
      </c>
      <c r="L14" s="8">
        <v>1</v>
      </c>
      <c r="M14" s="28">
        <f t="shared" si="1"/>
        <v>0.5747126436781609</v>
      </c>
      <c r="N14" s="8">
        <v>9031</v>
      </c>
      <c r="O14" s="8">
        <v>7</v>
      </c>
      <c r="P14" s="20">
        <f t="shared" si="2"/>
        <v>0.07751079614660614</v>
      </c>
      <c r="R14" s="24"/>
      <c r="S14" s="24"/>
      <c r="T14" s="24"/>
      <c r="U14" s="41"/>
      <c r="V14" s="24"/>
      <c r="W14" s="41"/>
      <c r="X14" s="41"/>
    </row>
    <row r="15" spans="1:24" ht="12.75">
      <c r="A15" s="1">
        <v>11</v>
      </c>
      <c r="B15" s="8" t="s">
        <v>93</v>
      </c>
      <c r="C15" s="8">
        <v>4767</v>
      </c>
      <c r="D15" s="8">
        <v>8</v>
      </c>
      <c r="E15" s="28">
        <f t="shared" si="3"/>
        <v>0.16782043213761275</v>
      </c>
      <c r="F15" s="8">
        <v>1570</v>
      </c>
      <c r="G15" s="8">
        <v>1189</v>
      </c>
      <c r="H15" s="28">
        <f t="shared" si="0"/>
        <v>75.73248407643312</v>
      </c>
      <c r="I15" s="8">
        <v>2</v>
      </c>
      <c r="J15" s="28">
        <f t="shared" si="5"/>
        <v>0.16820857863751051</v>
      </c>
      <c r="K15" s="8">
        <v>979</v>
      </c>
      <c r="L15" s="8">
        <v>7</v>
      </c>
      <c r="M15" s="28">
        <f t="shared" si="1"/>
        <v>0.7150153217568949</v>
      </c>
      <c r="N15" s="8">
        <v>6935</v>
      </c>
      <c r="O15" s="8">
        <v>17</v>
      </c>
      <c r="P15" s="20">
        <f t="shared" si="2"/>
        <v>0.24513338139870222</v>
      </c>
      <c r="R15" s="24"/>
      <c r="S15" s="24"/>
      <c r="T15" s="24"/>
      <c r="U15" s="41"/>
      <c r="V15" s="24"/>
      <c r="W15" s="41"/>
      <c r="X15" s="41"/>
    </row>
    <row r="16" spans="1:24" ht="12.75">
      <c r="A16" s="1">
        <v>12</v>
      </c>
      <c r="B16" s="8" t="s">
        <v>94</v>
      </c>
      <c r="C16" s="8">
        <v>5151</v>
      </c>
      <c r="D16" s="8">
        <v>21</v>
      </c>
      <c r="E16" s="28">
        <f t="shared" si="3"/>
        <v>0.4076878276062901</v>
      </c>
      <c r="F16" s="8">
        <v>3332</v>
      </c>
      <c r="G16" s="8">
        <v>1000</v>
      </c>
      <c r="H16" s="28">
        <f t="shared" si="0"/>
        <v>30.012004801920767</v>
      </c>
      <c r="I16" s="8">
        <v>0</v>
      </c>
      <c r="J16" s="28">
        <f t="shared" si="5"/>
        <v>0</v>
      </c>
      <c r="K16" s="8">
        <v>217</v>
      </c>
      <c r="L16" s="8">
        <v>16</v>
      </c>
      <c r="M16" s="28">
        <f t="shared" si="1"/>
        <v>7.373271889400922</v>
      </c>
      <c r="N16" s="8">
        <v>6368</v>
      </c>
      <c r="O16" s="8">
        <v>38</v>
      </c>
      <c r="P16" s="20">
        <f t="shared" si="2"/>
        <v>0.5967336683417085</v>
      </c>
      <c r="R16" s="24"/>
      <c r="S16" s="24"/>
      <c r="T16" s="24"/>
      <c r="U16" s="41"/>
      <c r="V16" s="24"/>
      <c r="W16" s="41"/>
      <c r="X16" s="41"/>
    </row>
    <row r="17" spans="1:24" ht="12.75">
      <c r="A17" s="1">
        <v>13</v>
      </c>
      <c r="B17" s="8" t="s">
        <v>62</v>
      </c>
      <c r="C17" s="8">
        <v>4071</v>
      </c>
      <c r="D17" s="8">
        <v>6</v>
      </c>
      <c r="E17" s="28">
        <f t="shared" si="3"/>
        <v>0.14738393515106854</v>
      </c>
      <c r="F17" s="8">
        <v>1658</v>
      </c>
      <c r="G17" s="8">
        <v>263</v>
      </c>
      <c r="H17" s="28">
        <f t="shared" si="0"/>
        <v>15.86248492159228</v>
      </c>
      <c r="I17" s="8">
        <v>2</v>
      </c>
      <c r="J17" s="28">
        <f t="shared" si="5"/>
        <v>0.7604562737642585</v>
      </c>
      <c r="K17" s="8">
        <v>1956</v>
      </c>
      <c r="L17" s="8">
        <v>26</v>
      </c>
      <c r="M17" s="28">
        <f t="shared" si="1"/>
        <v>1.329243353783231</v>
      </c>
      <c r="N17" s="8">
        <v>6670</v>
      </c>
      <c r="O17" s="8">
        <v>34</v>
      </c>
      <c r="P17" s="20">
        <f t="shared" si="2"/>
        <v>0.5097451274362819</v>
      </c>
      <c r="R17" s="24"/>
      <c r="S17" s="24"/>
      <c r="T17" s="24"/>
      <c r="U17" s="41"/>
      <c r="V17" s="24"/>
      <c r="W17" s="41"/>
      <c r="X17" s="41"/>
    </row>
    <row r="18" spans="1:24" ht="12.75">
      <c r="A18" s="1">
        <v>14</v>
      </c>
      <c r="B18" s="8" t="s">
        <v>95</v>
      </c>
      <c r="C18" s="29"/>
      <c r="D18" s="29"/>
      <c r="E18" s="28" t="e">
        <f t="shared" si="3"/>
        <v>#DIV/0!</v>
      </c>
      <c r="F18" s="29"/>
      <c r="G18" s="29"/>
      <c r="H18" s="28" t="e">
        <f t="shared" si="0"/>
        <v>#DIV/0!</v>
      </c>
      <c r="I18" s="29"/>
      <c r="J18" s="28" t="e">
        <f t="shared" si="5"/>
        <v>#DIV/0!</v>
      </c>
      <c r="K18" s="29"/>
      <c r="L18" s="29"/>
      <c r="M18" s="28" t="e">
        <f t="shared" si="1"/>
        <v>#DIV/0!</v>
      </c>
      <c r="N18" s="29"/>
      <c r="O18" s="29"/>
      <c r="P18" s="20" t="e">
        <f t="shared" si="2"/>
        <v>#DIV/0!</v>
      </c>
      <c r="R18" s="24"/>
      <c r="S18" s="24"/>
      <c r="T18" s="24"/>
      <c r="U18" s="41"/>
      <c r="V18" s="24"/>
      <c r="W18" s="41"/>
      <c r="X18" s="41"/>
    </row>
    <row r="19" spans="1:24" ht="12.75">
      <c r="A19" s="1">
        <v>15</v>
      </c>
      <c r="B19" s="8" t="s">
        <v>48</v>
      </c>
      <c r="C19" s="29"/>
      <c r="D19" s="29"/>
      <c r="E19" s="28" t="e">
        <f t="shared" si="3"/>
        <v>#DIV/0!</v>
      </c>
      <c r="F19" s="29"/>
      <c r="G19" s="29"/>
      <c r="H19" s="28" t="e">
        <f t="shared" si="0"/>
        <v>#DIV/0!</v>
      </c>
      <c r="I19" s="29"/>
      <c r="J19" s="28" t="e">
        <f t="shared" si="5"/>
        <v>#DIV/0!</v>
      </c>
      <c r="K19" s="29"/>
      <c r="L19" s="29"/>
      <c r="M19" s="28" t="e">
        <f t="shared" si="1"/>
        <v>#DIV/0!</v>
      </c>
      <c r="N19" s="29"/>
      <c r="O19" s="29"/>
      <c r="P19" s="20" t="e">
        <f t="shared" si="2"/>
        <v>#DIV/0!</v>
      </c>
      <c r="R19" s="24"/>
      <c r="S19" s="24"/>
      <c r="T19" s="24"/>
      <c r="U19" s="41"/>
      <c r="V19" s="24"/>
      <c r="W19" s="41"/>
      <c r="X19" s="41"/>
    </row>
    <row r="20" spans="1:24" ht="12.75">
      <c r="A20" s="1">
        <v>16</v>
      </c>
      <c r="B20" s="8" t="s">
        <v>96</v>
      </c>
      <c r="C20" s="29">
        <v>1611</v>
      </c>
      <c r="D20" s="29">
        <v>0</v>
      </c>
      <c r="E20" s="28">
        <f t="shared" si="3"/>
        <v>0</v>
      </c>
      <c r="F20" s="29">
        <v>601</v>
      </c>
      <c r="G20" s="29">
        <v>361</v>
      </c>
      <c r="H20" s="28">
        <f t="shared" si="0"/>
        <v>60.06655574043261</v>
      </c>
      <c r="I20" s="29"/>
      <c r="J20" s="28">
        <f t="shared" si="5"/>
        <v>0</v>
      </c>
      <c r="K20" s="29">
        <v>551</v>
      </c>
      <c r="L20" s="29">
        <v>17</v>
      </c>
      <c r="M20" s="28">
        <f t="shared" si="1"/>
        <v>3.0852994555353903</v>
      </c>
      <c r="N20" s="29">
        <v>2523</v>
      </c>
      <c r="O20" s="29">
        <v>17</v>
      </c>
      <c r="P20" s="20">
        <f t="shared" si="2"/>
        <v>0.6738010305192231</v>
      </c>
      <c r="R20" s="24"/>
      <c r="S20" s="24"/>
      <c r="T20" s="24"/>
      <c r="U20" s="41"/>
      <c r="V20" s="24"/>
      <c r="W20" s="41"/>
      <c r="X20" s="41"/>
    </row>
    <row r="21" spans="1:24" ht="12.75">
      <c r="A21" s="1">
        <v>17</v>
      </c>
      <c r="B21" s="8" t="s">
        <v>97</v>
      </c>
      <c r="C21" s="8">
        <v>3470</v>
      </c>
      <c r="D21" s="8">
        <v>5</v>
      </c>
      <c r="E21" s="28">
        <f t="shared" si="3"/>
        <v>0.1440922190201729</v>
      </c>
      <c r="F21" s="8">
        <v>1657</v>
      </c>
      <c r="G21" s="8">
        <v>1575</v>
      </c>
      <c r="H21" s="28">
        <f t="shared" si="0"/>
        <v>95.05129752564876</v>
      </c>
      <c r="I21" s="8">
        <v>10</v>
      </c>
      <c r="J21" s="28">
        <f t="shared" si="5"/>
        <v>0.6349206349206349</v>
      </c>
      <c r="K21" s="8">
        <v>370</v>
      </c>
      <c r="L21" s="8">
        <v>20</v>
      </c>
      <c r="M21" s="28">
        <f t="shared" si="1"/>
        <v>5.405405405405405</v>
      </c>
      <c r="N21" s="8">
        <v>5416</v>
      </c>
      <c r="O21" s="8">
        <v>35</v>
      </c>
      <c r="P21" s="20">
        <f t="shared" si="2"/>
        <v>0.6462333825701625</v>
      </c>
      <c r="R21" s="24"/>
      <c r="S21" s="24"/>
      <c r="T21" s="24"/>
      <c r="U21" s="41"/>
      <c r="V21" s="24"/>
      <c r="W21" s="41"/>
      <c r="X21" s="41"/>
    </row>
    <row r="22" spans="1:24" ht="12.75">
      <c r="A22" s="1">
        <v>18</v>
      </c>
      <c r="B22" s="8" t="s">
        <v>98</v>
      </c>
      <c r="C22" s="8">
        <v>3317</v>
      </c>
      <c r="D22" s="8">
        <v>11</v>
      </c>
      <c r="E22" s="28">
        <f t="shared" si="3"/>
        <v>0.33162496231534516</v>
      </c>
      <c r="F22" s="8">
        <v>1846</v>
      </c>
      <c r="G22" s="8">
        <v>280</v>
      </c>
      <c r="H22" s="28">
        <f t="shared" si="0"/>
        <v>15.167930660888407</v>
      </c>
      <c r="I22" s="8">
        <v>4</v>
      </c>
      <c r="J22" s="28">
        <f t="shared" si="5"/>
        <v>1.4285714285714286</v>
      </c>
      <c r="K22" s="8">
        <v>84</v>
      </c>
      <c r="L22" s="8">
        <v>3</v>
      </c>
      <c r="M22" s="28">
        <f t="shared" si="1"/>
        <v>3.571428571428571</v>
      </c>
      <c r="N22" s="8">
        <v>3681</v>
      </c>
      <c r="O22" s="8">
        <v>18</v>
      </c>
      <c r="P22" s="20">
        <f t="shared" si="2"/>
        <v>0.4889975550122249</v>
      </c>
      <c r="R22" s="24"/>
      <c r="S22" s="24"/>
      <c r="T22" s="24"/>
      <c r="U22" s="41"/>
      <c r="V22" s="139"/>
      <c r="W22" s="41"/>
      <c r="X22" s="41"/>
    </row>
    <row r="23" spans="1:24" ht="12.75">
      <c r="A23" s="1">
        <v>19</v>
      </c>
      <c r="B23" s="8" t="s">
        <v>52</v>
      </c>
      <c r="C23" s="8">
        <v>6555</v>
      </c>
      <c r="D23" s="8">
        <v>0</v>
      </c>
      <c r="E23" s="28">
        <f t="shared" si="3"/>
        <v>0</v>
      </c>
      <c r="F23" s="8"/>
      <c r="G23" s="8">
        <v>928</v>
      </c>
      <c r="H23" s="28">
        <v>0</v>
      </c>
      <c r="I23" s="8">
        <v>1</v>
      </c>
      <c r="J23" s="28">
        <f t="shared" si="5"/>
        <v>0.10775862068965517</v>
      </c>
      <c r="K23" s="8">
        <v>372</v>
      </c>
      <c r="L23" s="8">
        <v>2</v>
      </c>
      <c r="M23" s="28">
        <f t="shared" si="1"/>
        <v>0.5376344086021506</v>
      </c>
      <c r="N23" s="8">
        <v>7855</v>
      </c>
      <c r="O23" s="8">
        <v>3</v>
      </c>
      <c r="P23" s="20">
        <f t="shared" si="2"/>
        <v>0.03819223424570337</v>
      </c>
      <c r="R23" s="24"/>
      <c r="S23" s="24"/>
      <c r="T23" s="24"/>
      <c r="U23" s="41"/>
      <c r="V23" s="41"/>
      <c r="W23" s="41"/>
      <c r="X23" s="41"/>
    </row>
    <row r="24" spans="1:24" ht="12.75">
      <c r="A24" s="1">
        <v>20</v>
      </c>
      <c r="B24" s="8" t="s">
        <v>53</v>
      </c>
      <c r="C24" s="29">
        <v>4825</v>
      </c>
      <c r="D24" s="29">
        <v>0</v>
      </c>
      <c r="E24" s="28">
        <f t="shared" si="3"/>
        <v>0</v>
      </c>
      <c r="F24" s="29"/>
      <c r="G24" s="29">
        <v>606</v>
      </c>
      <c r="H24" s="28">
        <v>0</v>
      </c>
      <c r="I24" s="29">
        <v>2</v>
      </c>
      <c r="J24" s="28">
        <f t="shared" si="5"/>
        <v>0.33003300330033003</v>
      </c>
      <c r="K24" s="29">
        <v>655</v>
      </c>
      <c r="L24" s="29">
        <v>7</v>
      </c>
      <c r="M24" s="28">
        <f t="shared" si="1"/>
        <v>1.0687022900763359</v>
      </c>
      <c r="N24" s="29">
        <v>6491</v>
      </c>
      <c r="O24" s="29">
        <v>10</v>
      </c>
      <c r="P24" s="20">
        <f t="shared" si="2"/>
        <v>0.15405946695424433</v>
      </c>
      <c r="R24" s="24"/>
      <c r="S24" s="24"/>
      <c r="T24" s="24"/>
      <c r="U24" s="41"/>
      <c r="V24" s="41"/>
      <c r="W24" s="41"/>
      <c r="X24" s="41"/>
    </row>
    <row r="25" spans="1:24" ht="12.75">
      <c r="A25" s="1">
        <v>21</v>
      </c>
      <c r="B25" s="8" t="s">
        <v>54</v>
      </c>
      <c r="C25" s="15">
        <v>4145</v>
      </c>
      <c r="D25" s="15">
        <v>1</v>
      </c>
      <c r="E25" s="28">
        <f t="shared" si="3"/>
        <v>0.024125452352231604</v>
      </c>
      <c r="F25" s="8">
        <v>1296</v>
      </c>
      <c r="G25" s="8">
        <v>651</v>
      </c>
      <c r="H25" s="28">
        <v>0</v>
      </c>
      <c r="I25" s="8">
        <v>2</v>
      </c>
      <c r="J25" s="28">
        <f t="shared" si="5"/>
        <v>0.30721966205837176</v>
      </c>
      <c r="K25" s="8">
        <v>335</v>
      </c>
      <c r="L25" s="8">
        <v>2</v>
      </c>
      <c r="M25" s="28">
        <f t="shared" si="1"/>
        <v>0.5970149253731344</v>
      </c>
      <c r="N25" s="8">
        <v>5543</v>
      </c>
      <c r="O25" s="8">
        <v>5</v>
      </c>
      <c r="P25" s="20">
        <f t="shared" si="2"/>
        <v>0.09020386072523903</v>
      </c>
      <c r="R25" s="24"/>
      <c r="S25" s="24"/>
      <c r="T25" s="24"/>
      <c r="U25" s="41"/>
      <c r="V25" s="41"/>
      <c r="W25" s="41"/>
      <c r="X25" s="41"/>
    </row>
    <row r="26" spans="1:24" ht="12.75">
      <c r="A26" s="1">
        <v>22</v>
      </c>
      <c r="B26" s="8" t="s">
        <v>55</v>
      </c>
      <c r="C26" s="8">
        <v>7415</v>
      </c>
      <c r="D26" s="8">
        <v>5</v>
      </c>
      <c r="E26" s="28">
        <f t="shared" si="3"/>
        <v>0.06743088334457181</v>
      </c>
      <c r="F26" s="8">
        <v>2303</v>
      </c>
      <c r="G26" s="8">
        <v>1397</v>
      </c>
      <c r="H26" s="28">
        <v>0</v>
      </c>
      <c r="I26" s="8">
        <v>5</v>
      </c>
      <c r="J26" s="28">
        <f t="shared" si="5"/>
        <v>0.35790980672870437</v>
      </c>
      <c r="K26" s="8">
        <v>1514</v>
      </c>
      <c r="L26" s="8">
        <v>50</v>
      </c>
      <c r="M26" s="28">
        <f t="shared" si="1"/>
        <v>3.302509907529723</v>
      </c>
      <c r="N26" s="8">
        <v>10326</v>
      </c>
      <c r="O26" s="8">
        <v>60</v>
      </c>
      <c r="P26" s="20">
        <f t="shared" si="2"/>
        <v>0.5810575246949448</v>
      </c>
      <c r="R26" s="24"/>
      <c r="S26" s="24"/>
      <c r="T26" s="24"/>
      <c r="U26" s="41"/>
      <c r="V26" s="41"/>
      <c r="W26" s="41"/>
      <c r="X26" s="41"/>
    </row>
    <row r="27" spans="1:24" ht="12.75">
      <c r="A27" s="1">
        <v>23</v>
      </c>
      <c r="B27" s="8" t="s">
        <v>56</v>
      </c>
      <c r="C27" s="8">
        <v>4727</v>
      </c>
      <c r="D27" s="8">
        <v>0</v>
      </c>
      <c r="E27" s="28">
        <f t="shared" si="3"/>
        <v>0</v>
      </c>
      <c r="F27" s="8">
        <v>1017</v>
      </c>
      <c r="G27" s="8">
        <v>482</v>
      </c>
      <c r="H27" s="28">
        <f t="shared" si="0"/>
        <v>47.39429695181908</v>
      </c>
      <c r="I27" s="8">
        <v>0</v>
      </c>
      <c r="J27" s="28">
        <f t="shared" si="5"/>
        <v>0</v>
      </c>
      <c r="K27" s="8">
        <v>81</v>
      </c>
      <c r="L27" s="8">
        <v>0</v>
      </c>
      <c r="M27" s="28">
        <f t="shared" si="1"/>
        <v>0</v>
      </c>
      <c r="N27" s="8">
        <v>6529</v>
      </c>
      <c r="O27" s="8">
        <v>24</v>
      </c>
      <c r="P27" s="20">
        <f t="shared" si="2"/>
        <v>0.367590748966151</v>
      </c>
      <c r="R27" s="24"/>
      <c r="S27" s="24"/>
      <c r="T27" s="24"/>
      <c r="U27" s="41"/>
      <c r="V27" s="41"/>
      <c r="W27" s="41"/>
      <c r="X27" s="41"/>
    </row>
    <row r="28" spans="1:23" ht="12.75">
      <c r="A28" s="1">
        <v>24</v>
      </c>
      <c r="B28" s="8" t="s">
        <v>57</v>
      </c>
      <c r="C28" s="8">
        <v>26499</v>
      </c>
      <c r="D28" s="8">
        <v>10</v>
      </c>
      <c r="E28" s="28">
        <f t="shared" si="3"/>
        <v>0.03773727310464546</v>
      </c>
      <c r="F28" s="8">
        <v>7101</v>
      </c>
      <c r="G28" s="8">
        <v>746</v>
      </c>
      <c r="H28" s="28">
        <f t="shared" si="0"/>
        <v>10.50556259681735</v>
      </c>
      <c r="I28" s="8">
        <v>0</v>
      </c>
      <c r="J28" s="28">
        <f t="shared" si="5"/>
        <v>0</v>
      </c>
      <c r="K28" s="8">
        <v>1995</v>
      </c>
      <c r="L28" s="8">
        <v>12</v>
      </c>
      <c r="M28" s="28">
        <f t="shared" si="1"/>
        <v>0.6015037593984963</v>
      </c>
      <c r="N28" s="8">
        <v>29240</v>
      </c>
      <c r="O28" s="8">
        <v>22</v>
      </c>
      <c r="P28" s="20">
        <f t="shared" si="2"/>
        <v>0.07523939808481532</v>
      </c>
      <c r="Q28" s="24"/>
      <c r="R28" s="24"/>
      <c r="S28" s="24"/>
      <c r="T28" s="41"/>
      <c r="U28" s="41"/>
      <c r="V28" s="41"/>
      <c r="W28" s="41"/>
    </row>
    <row r="29" spans="1:24" ht="12.75">
      <c r="A29" s="1">
        <v>25</v>
      </c>
      <c r="B29" s="8" t="s">
        <v>58</v>
      </c>
      <c r="C29" s="63"/>
      <c r="D29" s="63"/>
      <c r="E29" s="355">
        <v>0</v>
      </c>
      <c r="F29" s="569">
        <v>1534</v>
      </c>
      <c r="G29" s="63">
        <v>337</v>
      </c>
      <c r="H29" s="355">
        <f t="shared" si="0"/>
        <v>21.96870925684485</v>
      </c>
      <c r="I29" s="63">
        <v>1</v>
      </c>
      <c r="J29" s="355">
        <f t="shared" si="5"/>
        <v>0.2967359050445104</v>
      </c>
      <c r="K29" s="63">
        <v>109</v>
      </c>
      <c r="L29" s="63">
        <v>2</v>
      </c>
      <c r="M29" s="355">
        <f t="shared" si="1"/>
        <v>1.834862385321101</v>
      </c>
      <c r="N29" s="63">
        <v>446</v>
      </c>
      <c r="O29" s="63">
        <v>3</v>
      </c>
      <c r="P29" s="20">
        <f t="shared" si="2"/>
        <v>0.672645739910314</v>
      </c>
      <c r="R29" s="24"/>
      <c r="S29" s="24"/>
      <c r="T29" s="139"/>
      <c r="U29" s="139"/>
      <c r="V29" s="41"/>
      <c r="W29" s="41"/>
      <c r="X29" s="41"/>
    </row>
    <row r="30" spans="1:24" ht="12.75">
      <c r="A30" s="860" t="s">
        <v>1</v>
      </c>
      <c r="B30" s="860"/>
      <c r="C30" s="233">
        <f>SUM(C5:C22)</f>
        <v>117932</v>
      </c>
      <c r="D30" s="233">
        <f>SUM(D5:D22)</f>
        <v>178</v>
      </c>
      <c r="E30" s="276">
        <f t="shared" si="3"/>
        <v>0.15093443679408472</v>
      </c>
      <c r="F30" s="233">
        <f>SUM(F5:F22)</f>
        <v>43830</v>
      </c>
      <c r="G30" s="233">
        <f>SUM(G5:G22)</f>
        <v>20582</v>
      </c>
      <c r="H30" s="276">
        <f t="shared" si="0"/>
        <v>46.958704083960754</v>
      </c>
      <c r="I30" s="233">
        <f>SUM(I5:I22)</f>
        <v>55</v>
      </c>
      <c r="J30" s="276">
        <f t="shared" si="5"/>
        <v>0.26722378777572636</v>
      </c>
      <c r="K30" s="233">
        <f>SUM(K5:K22)</f>
        <v>20324</v>
      </c>
      <c r="L30" s="233">
        <f>SUM(L5:L22)</f>
        <v>527</v>
      </c>
      <c r="M30" s="276">
        <f t="shared" si="1"/>
        <v>2.592993505215509</v>
      </c>
      <c r="N30" s="233">
        <f>SUM(N5:N22)</f>
        <v>159120</v>
      </c>
      <c r="O30" s="233">
        <f>SUM(O5:O22)</f>
        <v>764</v>
      </c>
      <c r="P30" s="276">
        <f t="shared" si="2"/>
        <v>0.48014077425842133</v>
      </c>
      <c r="R30" s="24"/>
      <c r="S30" s="24"/>
      <c r="T30" s="41"/>
      <c r="U30" s="41"/>
      <c r="V30" s="41"/>
      <c r="W30" s="41"/>
      <c r="X30" s="41"/>
    </row>
    <row r="31" spans="1:20" ht="12.75">
      <c r="A31" s="860" t="s">
        <v>2</v>
      </c>
      <c r="B31" s="860"/>
      <c r="C31" s="233">
        <f>SUM(C23:C29)</f>
        <v>54166</v>
      </c>
      <c r="D31" s="233">
        <f>SUM(D23:D29)</f>
        <v>16</v>
      </c>
      <c r="E31" s="276">
        <f t="shared" si="3"/>
        <v>0.02953882509323192</v>
      </c>
      <c r="F31" s="233">
        <f>SUM(F23:F29)</f>
        <v>13251</v>
      </c>
      <c r="G31" s="233">
        <f>SUM(G23:G29)</f>
        <v>5147</v>
      </c>
      <c r="H31" s="276">
        <f t="shared" si="0"/>
        <v>38.84235152063995</v>
      </c>
      <c r="I31" s="233">
        <f>SUM(I23:I29)</f>
        <v>11</v>
      </c>
      <c r="J31" s="276">
        <f t="shared" si="5"/>
        <v>0.21371672819117932</v>
      </c>
      <c r="K31" s="233">
        <f>SUM(K23:K29)</f>
        <v>5061</v>
      </c>
      <c r="L31" s="233">
        <f>SUM(L23:L29)</f>
        <v>75</v>
      </c>
      <c r="M31" s="276">
        <f t="shared" si="1"/>
        <v>1.4819205690574984</v>
      </c>
      <c r="N31" s="233">
        <f>SUM(N23:N29)</f>
        <v>66430</v>
      </c>
      <c r="O31" s="233">
        <f>SUM(O23:O29)</f>
        <v>127</v>
      </c>
      <c r="P31" s="276">
        <f t="shared" si="2"/>
        <v>0.19117868432936927</v>
      </c>
      <c r="R31" s="24"/>
      <c r="S31" s="24"/>
      <c r="T31" s="41"/>
    </row>
    <row r="32" spans="1:16" ht="12.75">
      <c r="A32" s="860" t="s">
        <v>0</v>
      </c>
      <c r="B32" s="860"/>
      <c r="C32" s="233">
        <f>SUM(C30:C31)</f>
        <v>172098</v>
      </c>
      <c r="D32" s="233">
        <f>SUM(D30:D31)</f>
        <v>194</v>
      </c>
      <c r="E32" s="276">
        <f t="shared" si="3"/>
        <v>0.1127264698020895</v>
      </c>
      <c r="F32" s="233">
        <f>SUM(F30:F31)</f>
        <v>57081</v>
      </c>
      <c r="G32" s="233">
        <f>SUM(G30:G31)</f>
        <v>25729</v>
      </c>
      <c r="H32" s="276">
        <f t="shared" si="0"/>
        <v>45.07454319300643</v>
      </c>
      <c r="I32" s="233">
        <f>SUM(I30:I31)</f>
        <v>66</v>
      </c>
      <c r="J32" s="276">
        <f t="shared" si="5"/>
        <v>0.25651988029072254</v>
      </c>
      <c r="K32" s="233">
        <f>SUM(K30:K31)</f>
        <v>25385</v>
      </c>
      <c r="L32" s="233">
        <f>SUM(L30:L31)</f>
        <v>602</v>
      </c>
      <c r="M32" s="276">
        <f t="shared" si="1"/>
        <v>2.371479220011818</v>
      </c>
      <c r="N32" s="233">
        <f>SUM(N30:N31)</f>
        <v>225550</v>
      </c>
      <c r="O32" s="233">
        <f>SUM(O30:O31)</f>
        <v>891</v>
      </c>
      <c r="P32" s="276">
        <f t="shared" si="2"/>
        <v>0.3950343604522279</v>
      </c>
    </row>
    <row r="33" spans="1:21" ht="30.75" customHeight="1">
      <c r="A33" s="925" t="s">
        <v>567</v>
      </c>
      <c r="B33" s="926"/>
      <c r="C33" s="926"/>
      <c r="D33" s="926"/>
      <c r="E33" s="926"/>
      <c r="F33" s="926"/>
      <c r="G33" s="926"/>
      <c r="H33" s="926"/>
      <c r="I33" s="926"/>
      <c r="J33" s="926"/>
      <c r="K33" s="926"/>
      <c r="L33" s="926"/>
      <c r="M33" s="926"/>
      <c r="N33" s="926"/>
      <c r="O33" s="926"/>
      <c r="P33" s="926"/>
      <c r="Q33" s="231"/>
      <c r="R33" s="231"/>
      <c r="S33" s="231"/>
      <c r="T33" s="231"/>
      <c r="U33" s="229"/>
    </row>
    <row r="34" spans="1:16" ht="12.75">
      <c r="A34" s="214"/>
      <c r="B34" s="214"/>
      <c r="C34" s="214"/>
      <c r="D34" s="214"/>
      <c r="E34" s="214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5" ht="12.75">
      <c r="A35" s="41"/>
      <c r="B35" s="41"/>
      <c r="C35" s="41"/>
      <c r="D35" s="41"/>
      <c r="E35" s="41"/>
    </row>
    <row r="36" spans="1:5" ht="12.75">
      <c r="A36" s="41"/>
      <c r="B36" s="41"/>
      <c r="C36" s="41"/>
      <c r="D36" s="41"/>
      <c r="E36" s="41"/>
    </row>
    <row r="37" spans="1:5" ht="12.75">
      <c r="A37" s="41"/>
      <c r="B37" s="41"/>
      <c r="C37" s="41"/>
      <c r="D37" s="41"/>
      <c r="E37" s="41"/>
    </row>
    <row r="38" spans="1:5" ht="12.75">
      <c r="A38" s="41"/>
      <c r="B38" s="41"/>
      <c r="C38" s="41"/>
      <c r="D38" s="41"/>
      <c r="E38" s="41"/>
    </row>
    <row r="39" spans="1:5" ht="12.75">
      <c r="A39" s="41"/>
      <c r="B39" s="41"/>
      <c r="C39" s="41"/>
      <c r="D39" s="41"/>
      <c r="E39" s="41"/>
    </row>
  </sheetData>
  <sheetProtection/>
  <mergeCells count="11">
    <mergeCell ref="A33:P33"/>
    <mergeCell ref="A30:B30"/>
    <mergeCell ref="A31:B31"/>
    <mergeCell ref="A32:B32"/>
    <mergeCell ref="A1:P1"/>
    <mergeCell ref="A3:A4"/>
    <mergeCell ref="B3:B4"/>
    <mergeCell ref="C3:E3"/>
    <mergeCell ref="F3:J3"/>
    <mergeCell ref="K3:M3"/>
    <mergeCell ref="N3:P3"/>
  </mergeCells>
  <printOptions horizontalCentered="1" verticalCentered="1"/>
  <pageMargins left="0.75" right="0.75" top="1" bottom="1" header="0.5" footer="0.5"/>
  <pageSetup horizontalDpi="600" verticalDpi="600" orientation="landscape" paperSize="9" scale="96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1">
      <selection activeCell="N17" sqref="N17"/>
    </sheetView>
  </sheetViews>
  <sheetFormatPr defaultColWidth="12.00390625" defaultRowHeight="12.75"/>
  <cols>
    <col min="1" max="1" width="6.28125" style="0" customWidth="1"/>
    <col min="2" max="2" width="15.8515625" style="0" customWidth="1"/>
    <col min="3" max="3" width="8.7109375" style="0" customWidth="1"/>
    <col min="4" max="4" width="8.421875" style="0" customWidth="1"/>
    <col min="5" max="5" width="9.28125" style="0" customWidth="1"/>
    <col min="6" max="6" width="8.28125" style="0" customWidth="1"/>
    <col min="7" max="7" width="7.140625" style="0" customWidth="1"/>
    <col min="8" max="8" width="7.421875" style="0" customWidth="1"/>
    <col min="9" max="9" width="6.8515625" style="0" customWidth="1"/>
    <col min="10" max="10" width="7.00390625" style="0" customWidth="1"/>
    <col min="11" max="11" width="6.421875" style="0" customWidth="1"/>
    <col min="12" max="12" width="9.00390625" style="0" customWidth="1"/>
    <col min="13" max="14" width="8.421875" style="0" customWidth="1"/>
    <col min="15" max="15" width="8.00390625" style="0" customWidth="1"/>
    <col min="16" max="16" width="8.7109375" style="0" customWidth="1"/>
  </cols>
  <sheetData>
    <row r="1" spans="1:12" ht="12.75">
      <c r="A1" s="781" t="s">
        <v>787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</row>
    <row r="2" spans="1:12" ht="12.75">
      <c r="A2" s="781"/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</row>
    <row r="3" spans="1:12" ht="17.25" customHeight="1">
      <c r="A3" s="33"/>
      <c r="B3" s="33" t="s">
        <v>217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52" customFormat="1" ht="82.5" customHeight="1">
      <c r="A4" s="245" t="s">
        <v>27</v>
      </c>
      <c r="B4" s="49" t="s">
        <v>28</v>
      </c>
      <c r="C4" s="388" t="s">
        <v>171</v>
      </c>
      <c r="D4" s="388" t="s">
        <v>172</v>
      </c>
      <c r="E4" s="388" t="s">
        <v>186</v>
      </c>
      <c r="F4" s="388" t="s">
        <v>187</v>
      </c>
      <c r="G4" s="388" t="s">
        <v>188</v>
      </c>
      <c r="H4" s="388" t="s">
        <v>193</v>
      </c>
      <c r="I4" s="388" t="s">
        <v>189</v>
      </c>
      <c r="J4" s="388" t="s">
        <v>190</v>
      </c>
      <c r="K4" s="388" t="s">
        <v>192</v>
      </c>
      <c r="L4" s="388" t="s">
        <v>191</v>
      </c>
    </row>
    <row r="5" spans="1:23" ht="12.75">
      <c r="A5" s="1">
        <v>1</v>
      </c>
      <c r="B5" s="168" t="s">
        <v>34</v>
      </c>
      <c r="C5" s="29">
        <v>2</v>
      </c>
      <c r="D5" s="29">
        <v>251</v>
      </c>
      <c r="E5" s="29">
        <v>93</v>
      </c>
      <c r="F5" s="29">
        <v>37</v>
      </c>
      <c r="G5" s="29">
        <v>14</v>
      </c>
      <c r="H5" s="29">
        <v>0</v>
      </c>
      <c r="I5" s="29">
        <v>2</v>
      </c>
      <c r="J5" s="29">
        <v>986</v>
      </c>
      <c r="K5" s="29">
        <v>192</v>
      </c>
      <c r="L5" s="174">
        <f>SUM(C5:K5)</f>
        <v>1577</v>
      </c>
      <c r="M5" s="15">
        <f>15+102+7</f>
        <v>124</v>
      </c>
      <c r="N5" s="58"/>
      <c r="O5" s="55"/>
      <c r="P5" s="55"/>
      <c r="Q5" s="55"/>
      <c r="R5" s="55"/>
      <c r="S5" s="55"/>
      <c r="T5" s="55"/>
      <c r="U5" s="26"/>
      <c r="V5" s="56"/>
      <c r="W5" s="41"/>
    </row>
    <row r="6" spans="1:23" ht="12.75">
      <c r="A6" s="1">
        <v>2</v>
      </c>
      <c r="B6" s="168" t="s">
        <v>35</v>
      </c>
      <c r="C6" s="29">
        <v>0</v>
      </c>
      <c r="D6" s="29">
        <v>50</v>
      </c>
      <c r="E6" s="29">
        <v>10</v>
      </c>
      <c r="F6" s="29">
        <v>0</v>
      </c>
      <c r="G6" s="29">
        <v>66</v>
      </c>
      <c r="H6" s="29">
        <v>2</v>
      </c>
      <c r="I6" s="29">
        <v>6</v>
      </c>
      <c r="J6" s="29">
        <v>105</v>
      </c>
      <c r="K6" s="29">
        <v>3</v>
      </c>
      <c r="L6" s="174">
        <f>SUM(C6:K6)</f>
        <v>242</v>
      </c>
      <c r="M6" s="58"/>
      <c r="N6" s="58"/>
      <c r="O6" s="55"/>
      <c r="P6" s="55"/>
      <c r="Q6" s="55"/>
      <c r="R6" s="55"/>
      <c r="S6" s="55"/>
      <c r="T6" s="55"/>
      <c r="U6" s="26"/>
      <c r="V6" s="56"/>
      <c r="W6" s="41"/>
    </row>
    <row r="7" spans="1:23" ht="12.75">
      <c r="A7" s="1">
        <v>3</v>
      </c>
      <c r="B7" s="168" t="s">
        <v>36</v>
      </c>
      <c r="C7" s="155">
        <v>2</v>
      </c>
      <c r="D7" s="155">
        <v>40</v>
      </c>
      <c r="E7" s="29">
        <v>6</v>
      </c>
      <c r="F7" s="29">
        <v>3</v>
      </c>
      <c r="G7" s="29">
        <v>62</v>
      </c>
      <c r="H7" s="29">
        <v>2</v>
      </c>
      <c r="I7" s="29">
        <v>0</v>
      </c>
      <c r="J7" s="29">
        <v>77</v>
      </c>
      <c r="K7" s="29">
        <v>4</v>
      </c>
      <c r="L7" s="174">
        <f>SUM(C7:K7)</f>
        <v>196</v>
      </c>
      <c r="M7" s="58"/>
      <c r="N7" s="58"/>
      <c r="O7" s="55"/>
      <c r="P7" s="55"/>
      <c r="Q7" s="55"/>
      <c r="R7" s="55"/>
      <c r="S7" s="55"/>
      <c r="T7" s="55"/>
      <c r="U7" s="26"/>
      <c r="V7" s="56"/>
      <c r="W7" s="41"/>
    </row>
    <row r="8" spans="1:23" ht="12.75">
      <c r="A8" s="1">
        <v>4</v>
      </c>
      <c r="B8" s="168" t="s">
        <v>37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174">
        <f aca="true" t="shared" si="0" ref="L8:L29">SUM(C8:K8)</f>
        <v>0</v>
      </c>
      <c r="M8" s="58"/>
      <c r="N8" s="58"/>
      <c r="O8" s="26"/>
      <c r="P8" s="26"/>
      <c r="Q8" s="26"/>
      <c r="R8" s="26"/>
      <c r="S8" s="26"/>
      <c r="T8" s="26"/>
      <c r="U8" s="26"/>
      <c r="V8" s="26"/>
      <c r="W8" s="41"/>
    </row>
    <row r="9" spans="1:23" ht="12.75">
      <c r="A9" s="1">
        <v>5</v>
      </c>
      <c r="B9" s="168" t="s">
        <v>38</v>
      </c>
      <c r="C9" s="29">
        <v>0</v>
      </c>
      <c r="D9" s="29">
        <v>26</v>
      </c>
      <c r="E9" s="29">
        <v>4</v>
      </c>
      <c r="F9" s="29">
        <v>0</v>
      </c>
      <c r="G9" s="29">
        <v>60</v>
      </c>
      <c r="H9" s="29">
        <v>1</v>
      </c>
      <c r="I9" s="29">
        <v>0</v>
      </c>
      <c r="J9" s="29">
        <v>148</v>
      </c>
      <c r="K9" s="29">
        <v>46</v>
      </c>
      <c r="L9" s="174">
        <f t="shared" si="0"/>
        <v>285</v>
      </c>
      <c r="M9" s="58"/>
      <c r="N9" s="58"/>
      <c r="O9" s="55"/>
      <c r="P9" s="55"/>
      <c r="Q9" s="55"/>
      <c r="R9" s="55"/>
      <c r="S9" s="55"/>
      <c r="T9" s="55"/>
      <c r="U9" s="55"/>
      <c r="V9" s="57"/>
      <c r="W9" s="41"/>
    </row>
    <row r="10" spans="1:23" ht="12.75">
      <c r="A10" s="1">
        <v>6</v>
      </c>
      <c r="B10" s="168" t="s">
        <v>39</v>
      </c>
      <c r="C10" s="29">
        <v>0</v>
      </c>
      <c r="D10" s="29">
        <v>21</v>
      </c>
      <c r="E10" s="29">
        <v>12</v>
      </c>
      <c r="F10" s="29">
        <v>0</v>
      </c>
      <c r="G10" s="29">
        <v>0</v>
      </c>
      <c r="H10" s="29">
        <v>0</v>
      </c>
      <c r="I10" s="29">
        <v>0</v>
      </c>
      <c r="J10" s="29">
        <v>116</v>
      </c>
      <c r="K10" s="29">
        <v>113</v>
      </c>
      <c r="L10" s="174">
        <f t="shared" si="0"/>
        <v>262</v>
      </c>
      <c r="M10" s="58"/>
      <c r="N10" s="58"/>
      <c r="O10" s="55"/>
      <c r="P10" s="55"/>
      <c r="Q10" s="55"/>
      <c r="R10" s="55"/>
      <c r="S10" s="55"/>
      <c r="T10" s="55"/>
      <c r="U10" s="26"/>
      <c r="V10" s="56"/>
      <c r="W10" s="41"/>
    </row>
    <row r="11" spans="1:23" ht="12.75">
      <c r="A11" s="1">
        <v>7</v>
      </c>
      <c r="B11" s="168" t="s">
        <v>40</v>
      </c>
      <c r="C11" s="573">
        <v>0</v>
      </c>
      <c r="D11" s="573">
        <v>26</v>
      </c>
      <c r="E11" s="573">
        <v>7</v>
      </c>
      <c r="F11" s="573">
        <v>2</v>
      </c>
      <c r="G11" s="573">
        <v>0</v>
      </c>
      <c r="H11" s="573">
        <v>0</v>
      </c>
      <c r="I11" s="573">
        <v>0</v>
      </c>
      <c r="J11" s="573">
        <v>91</v>
      </c>
      <c r="K11" s="573">
        <v>9</v>
      </c>
      <c r="L11" s="174">
        <f t="shared" si="0"/>
        <v>135</v>
      </c>
      <c r="M11" s="58"/>
      <c r="N11" s="58"/>
      <c r="O11" s="55"/>
      <c r="P11" s="55"/>
      <c r="Q11" s="55"/>
      <c r="R11" s="55"/>
      <c r="S11" s="55"/>
      <c r="T11" s="55"/>
      <c r="U11" s="26"/>
      <c r="V11" s="56"/>
      <c r="W11" s="41"/>
    </row>
    <row r="12" spans="1:23" ht="12.75">
      <c r="A12" s="1">
        <v>8</v>
      </c>
      <c r="B12" s="168" t="s">
        <v>41</v>
      </c>
      <c r="C12" s="29">
        <v>0</v>
      </c>
      <c r="D12" s="29">
        <v>17</v>
      </c>
      <c r="E12" s="29">
        <v>16</v>
      </c>
      <c r="F12" s="29">
        <v>2</v>
      </c>
      <c r="G12" s="29">
        <v>8</v>
      </c>
      <c r="H12" s="29">
        <v>5</v>
      </c>
      <c r="I12" s="29">
        <v>1</v>
      </c>
      <c r="J12" s="29">
        <v>49</v>
      </c>
      <c r="K12" s="29">
        <v>2</v>
      </c>
      <c r="L12" s="174">
        <f t="shared" si="0"/>
        <v>100</v>
      </c>
      <c r="M12" s="58"/>
      <c r="N12" s="58"/>
      <c r="O12" s="55"/>
      <c r="P12" s="55"/>
      <c r="Q12" s="55"/>
      <c r="R12" s="55"/>
      <c r="S12" s="55"/>
      <c r="T12" s="55"/>
      <c r="U12" s="26"/>
      <c r="V12" s="56"/>
      <c r="W12" s="41"/>
    </row>
    <row r="13" spans="1:23" ht="12.75">
      <c r="A13" s="1">
        <v>9</v>
      </c>
      <c r="B13" s="168" t="s">
        <v>42</v>
      </c>
      <c r="C13" s="162">
        <v>0</v>
      </c>
      <c r="D13" s="518">
        <v>10</v>
      </c>
      <c r="E13" s="518">
        <v>3</v>
      </c>
      <c r="F13" s="162">
        <v>11</v>
      </c>
      <c r="G13" s="162">
        <v>0</v>
      </c>
      <c r="H13" s="162">
        <v>0</v>
      </c>
      <c r="I13" s="162">
        <v>5</v>
      </c>
      <c r="J13" s="162">
        <v>23</v>
      </c>
      <c r="K13" s="162">
        <v>0</v>
      </c>
      <c r="L13" s="174">
        <f t="shared" si="0"/>
        <v>52</v>
      </c>
      <c r="M13" s="58"/>
      <c r="N13" s="58"/>
      <c r="O13" s="55"/>
      <c r="P13" s="55"/>
      <c r="Q13" s="55"/>
      <c r="R13" s="55"/>
      <c r="S13" s="55"/>
      <c r="T13" s="55"/>
      <c r="U13" s="26"/>
      <c r="V13" s="56"/>
      <c r="W13" s="41"/>
    </row>
    <row r="14" spans="1:23" ht="12.75">
      <c r="A14" s="1">
        <v>10</v>
      </c>
      <c r="B14" s="168" t="s">
        <v>43</v>
      </c>
      <c r="C14" s="29">
        <v>0</v>
      </c>
      <c r="D14" s="29">
        <v>29</v>
      </c>
      <c r="E14" s="29">
        <v>15</v>
      </c>
      <c r="F14" s="29">
        <v>2</v>
      </c>
      <c r="G14" s="29">
        <v>0</v>
      </c>
      <c r="H14" s="29">
        <v>3</v>
      </c>
      <c r="I14" s="29">
        <v>0</v>
      </c>
      <c r="J14" s="29">
        <v>54</v>
      </c>
      <c r="K14" s="29">
        <v>4</v>
      </c>
      <c r="L14" s="174">
        <f t="shared" si="0"/>
        <v>107</v>
      </c>
      <c r="M14" s="58"/>
      <c r="N14" s="58"/>
      <c r="O14" s="55"/>
      <c r="P14" s="34"/>
      <c r="Q14" s="57"/>
      <c r="R14" s="34"/>
      <c r="S14" s="34"/>
      <c r="T14" s="34"/>
      <c r="U14" s="55"/>
      <c r="V14" s="56"/>
      <c r="W14" s="41"/>
    </row>
    <row r="15" spans="1:23" ht="12.75">
      <c r="A15" s="1">
        <v>11</v>
      </c>
      <c r="B15" s="168" t="s">
        <v>44</v>
      </c>
      <c r="C15" s="29">
        <v>0</v>
      </c>
      <c r="D15" s="29">
        <v>28</v>
      </c>
      <c r="E15" s="29">
        <v>1</v>
      </c>
      <c r="F15" s="29">
        <v>5</v>
      </c>
      <c r="G15" s="29">
        <v>0</v>
      </c>
      <c r="H15" s="29">
        <v>0</v>
      </c>
      <c r="I15" s="29">
        <v>1</v>
      </c>
      <c r="J15" s="29">
        <v>106</v>
      </c>
      <c r="K15" s="29">
        <v>6</v>
      </c>
      <c r="L15" s="174">
        <f t="shared" si="0"/>
        <v>147</v>
      </c>
      <c r="M15" s="58"/>
      <c r="N15" s="58"/>
      <c r="O15" s="26"/>
      <c r="P15" s="55"/>
      <c r="Q15" s="56"/>
      <c r="R15" s="34"/>
      <c r="S15" s="55"/>
      <c r="T15" s="55"/>
      <c r="U15" s="26"/>
      <c r="V15" s="56"/>
      <c r="W15" s="41"/>
    </row>
    <row r="16" spans="1:23" ht="12.75">
      <c r="A16" s="1">
        <v>12</v>
      </c>
      <c r="B16" s="168" t="s">
        <v>45</v>
      </c>
      <c r="C16" s="29">
        <v>0</v>
      </c>
      <c r="D16" s="29">
        <v>40</v>
      </c>
      <c r="E16" s="29">
        <v>30</v>
      </c>
      <c r="F16" s="29"/>
      <c r="G16" s="29">
        <v>19</v>
      </c>
      <c r="H16" s="29">
        <v>0</v>
      </c>
      <c r="I16" s="29">
        <v>0</v>
      </c>
      <c r="J16" s="29">
        <v>171</v>
      </c>
      <c r="K16" s="29">
        <v>24</v>
      </c>
      <c r="L16" s="174">
        <f t="shared" si="0"/>
        <v>284</v>
      </c>
      <c r="M16" s="58"/>
      <c r="N16" s="58"/>
      <c r="O16" s="55"/>
      <c r="P16" s="55"/>
      <c r="Q16" s="57"/>
      <c r="R16" s="55"/>
      <c r="S16" s="55"/>
      <c r="T16" s="55"/>
      <c r="U16" s="26"/>
      <c r="V16" s="56"/>
      <c r="W16" s="41"/>
    </row>
    <row r="17" spans="1:23" ht="12.75">
      <c r="A17" s="1">
        <v>13</v>
      </c>
      <c r="B17" s="168" t="s">
        <v>46</v>
      </c>
      <c r="C17" s="29"/>
      <c r="D17" s="29">
        <v>85</v>
      </c>
      <c r="E17" s="29">
        <v>6</v>
      </c>
      <c r="F17" s="29"/>
      <c r="G17" s="29">
        <v>9</v>
      </c>
      <c r="H17" s="29"/>
      <c r="I17" s="29"/>
      <c r="J17" s="29">
        <v>170</v>
      </c>
      <c r="K17" s="29"/>
      <c r="L17" s="174">
        <f t="shared" si="0"/>
        <v>270</v>
      </c>
      <c r="M17" s="58"/>
      <c r="N17" s="58"/>
      <c r="O17" s="55"/>
      <c r="P17" s="55"/>
      <c r="Q17" s="57"/>
      <c r="R17" s="55"/>
      <c r="S17" s="55"/>
      <c r="T17" s="55"/>
      <c r="U17" s="55"/>
      <c r="V17" s="56"/>
      <c r="W17" s="41"/>
    </row>
    <row r="18" spans="1:23" ht="12.75">
      <c r="A18" s="1">
        <v>14</v>
      </c>
      <c r="B18" s="168" t="s">
        <v>47</v>
      </c>
      <c r="C18" s="161"/>
      <c r="D18" s="161">
        <v>32</v>
      </c>
      <c r="E18" s="161">
        <v>15</v>
      </c>
      <c r="F18" s="161">
        <v>14</v>
      </c>
      <c r="G18" s="161"/>
      <c r="H18" s="161"/>
      <c r="I18" s="161"/>
      <c r="J18" s="161">
        <v>106</v>
      </c>
      <c r="K18" s="161">
        <v>34</v>
      </c>
      <c r="L18" s="174">
        <f t="shared" si="0"/>
        <v>201</v>
      </c>
      <c r="M18" s="58"/>
      <c r="N18" s="58"/>
      <c r="O18" s="55"/>
      <c r="P18" s="55"/>
      <c r="Q18" s="57"/>
      <c r="R18" s="55"/>
      <c r="S18" s="55"/>
      <c r="T18" s="55"/>
      <c r="U18" s="26"/>
      <c r="V18" s="56"/>
      <c r="W18" s="41"/>
    </row>
    <row r="19" spans="1:23" ht="12.75">
      <c r="A19" s="1">
        <v>15</v>
      </c>
      <c r="B19" s="168" t="s">
        <v>48</v>
      </c>
      <c r="C19" s="29">
        <v>4</v>
      </c>
      <c r="D19" s="29">
        <v>4</v>
      </c>
      <c r="E19" s="29">
        <v>3</v>
      </c>
      <c r="F19" s="29"/>
      <c r="G19" s="29"/>
      <c r="H19" s="29"/>
      <c r="I19" s="29"/>
      <c r="J19" s="29">
        <v>58</v>
      </c>
      <c r="K19" s="29">
        <v>1</v>
      </c>
      <c r="L19" s="174">
        <f t="shared" si="0"/>
        <v>70</v>
      </c>
      <c r="M19" s="58"/>
      <c r="N19" s="58"/>
      <c r="O19" s="55"/>
      <c r="P19" s="55"/>
      <c r="Q19" s="57"/>
      <c r="R19" s="55"/>
      <c r="S19" s="55"/>
      <c r="T19" s="55"/>
      <c r="U19" s="55"/>
      <c r="V19" s="56"/>
      <c r="W19" s="41"/>
    </row>
    <row r="20" spans="1:23" ht="12.75">
      <c r="A20" s="1">
        <v>16</v>
      </c>
      <c r="B20" s="168" t="s">
        <v>49</v>
      </c>
      <c r="C20" s="571"/>
      <c r="D20" s="571">
        <v>9</v>
      </c>
      <c r="E20" s="571">
        <v>2</v>
      </c>
      <c r="F20" s="571">
        <v>1</v>
      </c>
      <c r="G20" s="571"/>
      <c r="H20" s="571"/>
      <c r="I20" s="571"/>
      <c r="J20" s="571">
        <v>46</v>
      </c>
      <c r="K20" s="571"/>
      <c r="L20" s="174">
        <f t="shared" si="0"/>
        <v>58</v>
      </c>
      <c r="M20" s="58"/>
      <c r="N20" s="58"/>
      <c r="O20" s="26"/>
      <c r="P20" s="55"/>
      <c r="Q20" s="57"/>
      <c r="R20" s="56"/>
      <c r="S20" s="26"/>
      <c r="T20" s="26"/>
      <c r="U20" s="26"/>
      <c r="V20" s="56"/>
      <c r="W20" s="41"/>
    </row>
    <row r="21" spans="1:23" ht="12.75">
      <c r="A21" s="1">
        <v>17</v>
      </c>
      <c r="B21" s="168" t="s">
        <v>50</v>
      </c>
      <c r="C21" s="29"/>
      <c r="D21" s="29">
        <v>29</v>
      </c>
      <c r="E21" s="29">
        <v>22</v>
      </c>
      <c r="F21" s="29"/>
      <c r="G21" s="29"/>
      <c r="H21" s="29"/>
      <c r="I21" s="29"/>
      <c r="J21" s="29">
        <v>124</v>
      </c>
      <c r="K21" s="29">
        <v>7</v>
      </c>
      <c r="L21" s="174">
        <f t="shared" si="0"/>
        <v>182</v>
      </c>
      <c r="M21" s="58"/>
      <c r="N21" s="58"/>
      <c r="O21" s="55"/>
      <c r="P21" s="55"/>
      <c r="Q21" s="57"/>
      <c r="R21" s="56"/>
      <c r="S21" s="26"/>
      <c r="T21" s="26"/>
      <c r="U21" s="26"/>
      <c r="V21" s="56"/>
      <c r="W21" s="41"/>
    </row>
    <row r="22" spans="1:16" ht="12.75">
      <c r="A22" s="1">
        <v>18</v>
      </c>
      <c r="B22" s="168" t="s">
        <v>51</v>
      </c>
      <c r="C22" s="29">
        <v>0</v>
      </c>
      <c r="D22" s="29">
        <v>19</v>
      </c>
      <c r="E22" s="29">
        <v>6</v>
      </c>
      <c r="F22" s="29">
        <v>0</v>
      </c>
      <c r="G22" s="29">
        <v>0</v>
      </c>
      <c r="H22" s="29">
        <v>0</v>
      </c>
      <c r="I22" s="29">
        <v>0</v>
      </c>
      <c r="J22" s="29">
        <v>36</v>
      </c>
      <c r="K22" s="29">
        <v>6</v>
      </c>
      <c r="L22" s="174">
        <f t="shared" si="0"/>
        <v>67</v>
      </c>
      <c r="M22" s="58"/>
      <c r="N22" s="55"/>
      <c r="O22" s="56"/>
      <c r="P22" s="41"/>
    </row>
    <row r="23" spans="1:16" ht="12.75">
      <c r="A23" s="1">
        <v>19</v>
      </c>
      <c r="B23" s="168" t="s">
        <v>52</v>
      </c>
      <c r="C23" s="29">
        <v>0</v>
      </c>
      <c r="D23" s="29">
        <v>13</v>
      </c>
      <c r="E23" s="29">
        <v>2</v>
      </c>
      <c r="F23" s="29">
        <v>3</v>
      </c>
      <c r="G23" s="29">
        <v>0</v>
      </c>
      <c r="H23" s="29">
        <v>0</v>
      </c>
      <c r="I23" s="29">
        <v>13</v>
      </c>
      <c r="J23" s="29">
        <v>75</v>
      </c>
      <c r="K23" s="29">
        <v>3</v>
      </c>
      <c r="L23" s="174">
        <f t="shared" si="0"/>
        <v>109</v>
      </c>
      <c r="N23" s="26"/>
      <c r="O23" s="56"/>
      <c r="P23" s="41"/>
    </row>
    <row r="24" spans="1:16" ht="13.5" customHeight="1">
      <c r="A24" s="1">
        <v>20</v>
      </c>
      <c r="B24" s="168" t="s">
        <v>53</v>
      </c>
      <c r="C24" s="29">
        <v>0</v>
      </c>
      <c r="D24" s="29">
        <v>32</v>
      </c>
      <c r="E24" s="29">
        <v>4</v>
      </c>
      <c r="F24" s="29">
        <v>0</v>
      </c>
      <c r="G24" s="29">
        <v>0</v>
      </c>
      <c r="H24" s="29">
        <v>0</v>
      </c>
      <c r="I24" s="29">
        <v>0</v>
      </c>
      <c r="J24" s="29">
        <v>107</v>
      </c>
      <c r="K24" s="29">
        <v>8</v>
      </c>
      <c r="L24" s="174">
        <f>SUM(C24:K24)</f>
        <v>151</v>
      </c>
      <c r="N24" s="26"/>
      <c r="O24" s="56"/>
      <c r="P24" s="41"/>
    </row>
    <row r="25" spans="1:23" ht="13.5" customHeight="1">
      <c r="A25" s="1">
        <v>21</v>
      </c>
      <c r="B25" s="168" t="s">
        <v>54</v>
      </c>
      <c r="C25" s="8">
        <v>0</v>
      </c>
      <c r="D25" s="8">
        <v>19</v>
      </c>
      <c r="E25" s="8">
        <v>10</v>
      </c>
      <c r="F25" s="8">
        <v>1</v>
      </c>
      <c r="G25" s="8">
        <v>11</v>
      </c>
      <c r="H25" s="8">
        <v>2</v>
      </c>
      <c r="I25" s="8">
        <v>18</v>
      </c>
      <c r="J25" s="8">
        <v>55</v>
      </c>
      <c r="K25" s="8">
        <v>12</v>
      </c>
      <c r="L25" s="174">
        <f t="shared" si="0"/>
        <v>128</v>
      </c>
      <c r="N25" s="26"/>
      <c r="O25" s="55"/>
      <c r="P25" s="55"/>
      <c r="Q25" s="57"/>
      <c r="R25" s="56"/>
      <c r="S25" s="26"/>
      <c r="T25" s="26"/>
      <c r="U25" s="26"/>
      <c r="V25" s="56"/>
      <c r="W25" s="41"/>
    </row>
    <row r="26" spans="1:23" ht="14.25" customHeight="1">
      <c r="A26" s="1">
        <v>22</v>
      </c>
      <c r="B26" s="168" t="s">
        <v>55</v>
      </c>
      <c r="C26" s="8">
        <v>0</v>
      </c>
      <c r="D26" s="8">
        <v>36</v>
      </c>
      <c r="E26" s="8">
        <v>20</v>
      </c>
      <c r="F26" s="8">
        <v>16</v>
      </c>
      <c r="G26" s="8">
        <v>15</v>
      </c>
      <c r="H26" s="8">
        <v>0</v>
      </c>
      <c r="I26" s="8">
        <v>103</v>
      </c>
      <c r="J26" s="8">
        <v>80</v>
      </c>
      <c r="K26" s="8">
        <v>14</v>
      </c>
      <c r="L26" s="174">
        <f t="shared" si="0"/>
        <v>284</v>
      </c>
      <c r="N26" s="26"/>
      <c r="O26" s="55"/>
      <c r="P26" s="55"/>
      <c r="Q26" s="57"/>
      <c r="R26" s="56"/>
      <c r="S26" s="26"/>
      <c r="T26" s="26"/>
      <c r="U26" s="26"/>
      <c r="V26" s="56"/>
      <c r="W26" s="41"/>
    </row>
    <row r="27" spans="1:23" ht="12.75">
      <c r="A27" s="1">
        <v>23</v>
      </c>
      <c r="B27" s="168" t="s">
        <v>56</v>
      </c>
      <c r="C27" s="19"/>
      <c r="D27" s="8"/>
      <c r="E27" s="8">
        <v>1</v>
      </c>
      <c r="F27" s="8"/>
      <c r="G27" s="8"/>
      <c r="H27" s="8"/>
      <c r="I27" s="8"/>
      <c r="J27" s="8">
        <v>158</v>
      </c>
      <c r="K27" s="8">
        <v>1</v>
      </c>
      <c r="L27" s="174">
        <f t="shared" si="0"/>
        <v>160</v>
      </c>
      <c r="N27" s="26"/>
      <c r="O27" s="26"/>
      <c r="P27" s="26"/>
      <c r="Q27" s="56"/>
      <c r="R27" s="56"/>
      <c r="S27" s="26"/>
      <c r="T27" s="26"/>
      <c r="U27" s="26"/>
      <c r="V27" s="56"/>
      <c r="W27" s="41"/>
    </row>
    <row r="28" spans="1:23" ht="12.75">
      <c r="A28" s="1">
        <v>24</v>
      </c>
      <c r="B28" s="168" t="s">
        <v>57</v>
      </c>
      <c r="C28" s="8">
        <v>0</v>
      </c>
      <c r="D28" s="8">
        <v>56</v>
      </c>
      <c r="E28" s="8">
        <v>16</v>
      </c>
      <c r="F28" s="8">
        <v>11</v>
      </c>
      <c r="G28" s="8">
        <v>3</v>
      </c>
      <c r="H28" s="8">
        <v>22</v>
      </c>
      <c r="I28" s="8">
        <v>37</v>
      </c>
      <c r="J28" s="8">
        <v>463</v>
      </c>
      <c r="K28" s="8">
        <v>70</v>
      </c>
      <c r="L28" s="174">
        <f t="shared" si="0"/>
        <v>678</v>
      </c>
      <c r="N28" s="26"/>
      <c r="O28" s="55"/>
      <c r="P28" s="55"/>
      <c r="Q28" s="57"/>
      <c r="R28" s="56"/>
      <c r="S28" s="26"/>
      <c r="T28" s="26"/>
      <c r="U28" s="26"/>
      <c r="V28" s="56"/>
      <c r="W28" s="41"/>
    </row>
    <row r="29" spans="1:23" ht="12.75">
      <c r="A29" s="1">
        <v>25</v>
      </c>
      <c r="B29" s="168" t="s">
        <v>58</v>
      </c>
      <c r="C29" s="8">
        <v>0</v>
      </c>
      <c r="D29" s="8">
        <v>66</v>
      </c>
      <c r="E29" s="8">
        <v>2</v>
      </c>
      <c r="F29" s="8">
        <v>5</v>
      </c>
      <c r="G29" s="8">
        <v>41</v>
      </c>
      <c r="H29" s="8">
        <v>0</v>
      </c>
      <c r="I29" s="8">
        <v>1</v>
      </c>
      <c r="J29" s="8">
        <v>109</v>
      </c>
      <c r="K29" s="8">
        <v>9</v>
      </c>
      <c r="L29" s="174">
        <f t="shared" si="0"/>
        <v>233</v>
      </c>
      <c r="M29" s="41"/>
      <c r="N29" s="26"/>
      <c r="O29" s="55"/>
      <c r="P29" s="55"/>
      <c r="Q29" s="57"/>
      <c r="R29" s="56"/>
      <c r="S29" s="26"/>
      <c r="T29" s="26"/>
      <c r="U29" s="26"/>
      <c r="V29" s="56"/>
      <c r="W29" s="41"/>
    </row>
    <row r="30" spans="1:23" ht="12.75">
      <c r="A30" s="860" t="s">
        <v>1</v>
      </c>
      <c r="B30" s="860"/>
      <c r="C30" s="246">
        <f>SUM(C5:C22)</f>
        <v>8</v>
      </c>
      <c r="D30" s="246">
        <f>SUM(D5:D22)</f>
        <v>716</v>
      </c>
      <c r="E30" s="246">
        <f>SUM(E5:E22)</f>
        <v>251</v>
      </c>
      <c r="F30" s="246">
        <f>SUM(F5:F22)</f>
        <v>77</v>
      </c>
      <c r="G30" s="246">
        <f aca="true" t="shared" si="1" ref="G30:L30">SUM(G5:G22)</f>
        <v>238</v>
      </c>
      <c r="H30" s="246">
        <f t="shared" si="1"/>
        <v>13</v>
      </c>
      <c r="I30" s="246">
        <f t="shared" si="1"/>
        <v>15</v>
      </c>
      <c r="J30" s="246">
        <f>SUM(J5:J22)</f>
        <v>2466</v>
      </c>
      <c r="K30" s="312">
        <f>SUM(K5:K22)</f>
        <v>451</v>
      </c>
      <c r="L30" s="246">
        <f t="shared" si="1"/>
        <v>4235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 ht="12.75">
      <c r="A31" s="860" t="s">
        <v>2</v>
      </c>
      <c r="B31" s="860"/>
      <c r="C31" s="246">
        <f aca="true" t="shared" si="2" ref="C31:L31">SUM(C23:C29)</f>
        <v>0</v>
      </c>
      <c r="D31" s="246">
        <f t="shared" si="2"/>
        <v>222</v>
      </c>
      <c r="E31" s="246">
        <f t="shared" si="2"/>
        <v>55</v>
      </c>
      <c r="F31" s="246">
        <f t="shared" si="2"/>
        <v>36</v>
      </c>
      <c r="G31" s="246">
        <f t="shared" si="2"/>
        <v>70</v>
      </c>
      <c r="H31" s="246">
        <f t="shared" si="2"/>
        <v>24</v>
      </c>
      <c r="I31" s="246">
        <f t="shared" si="2"/>
        <v>172</v>
      </c>
      <c r="J31" s="246">
        <f t="shared" si="2"/>
        <v>1047</v>
      </c>
      <c r="K31" s="246">
        <f t="shared" si="2"/>
        <v>117</v>
      </c>
      <c r="L31" s="246">
        <f t="shared" si="2"/>
        <v>1743</v>
      </c>
      <c r="M31" s="26"/>
      <c r="N31" s="26"/>
      <c r="O31" s="26"/>
      <c r="P31" s="26"/>
      <c r="Q31" s="26"/>
      <c r="R31" s="26"/>
      <c r="S31" s="26"/>
      <c r="T31" s="26"/>
      <c r="U31" s="26"/>
      <c r="V31" s="53"/>
      <c r="W31" s="54"/>
    </row>
    <row r="32" spans="1:23" ht="15.75" customHeight="1">
      <c r="A32" s="860" t="s">
        <v>0</v>
      </c>
      <c r="B32" s="860"/>
      <c r="C32" s="246">
        <f>SUM(C30:C31)</f>
        <v>8</v>
      </c>
      <c r="D32" s="246">
        <f aca="true" t="shared" si="3" ref="D32:L32">SUM(D30:D31)</f>
        <v>938</v>
      </c>
      <c r="E32" s="246">
        <f t="shared" si="3"/>
        <v>306</v>
      </c>
      <c r="F32" s="246">
        <f t="shared" si="3"/>
        <v>113</v>
      </c>
      <c r="G32" s="246">
        <f t="shared" si="3"/>
        <v>308</v>
      </c>
      <c r="H32" s="246">
        <f t="shared" si="3"/>
        <v>37</v>
      </c>
      <c r="I32" s="246">
        <f t="shared" si="3"/>
        <v>187</v>
      </c>
      <c r="J32" s="246">
        <f t="shared" si="3"/>
        <v>3513</v>
      </c>
      <c r="K32" s="246">
        <f t="shared" si="3"/>
        <v>568</v>
      </c>
      <c r="L32" s="246">
        <f t="shared" si="3"/>
        <v>5978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12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</sheetData>
  <sheetProtection/>
  <mergeCells count="4">
    <mergeCell ref="A1:L2"/>
    <mergeCell ref="A32:B32"/>
    <mergeCell ref="A30:B30"/>
    <mergeCell ref="A31:B31"/>
  </mergeCells>
  <printOptions horizontalCentered="1" verticalCentered="1"/>
  <pageMargins left="0.75" right="0.75" top="1" bottom="1" header="0.5" footer="0.5"/>
  <pageSetup horizontalDpi="1200" verticalDpi="1200" orientation="landscape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SheetLayoutView="100" zoomScalePageLayoutView="0" workbookViewId="0" topLeftCell="A1">
      <selection activeCell="L17" sqref="L17"/>
    </sheetView>
  </sheetViews>
  <sheetFormatPr defaultColWidth="9.140625" defaultRowHeight="12.75"/>
  <cols>
    <col min="1" max="1" width="4.140625" style="37" customWidth="1"/>
    <col min="2" max="2" width="21.00390625" style="40" customWidth="1"/>
    <col min="3" max="3" width="11.140625" style="37" customWidth="1"/>
    <col min="4" max="4" width="15.00390625" style="37" customWidth="1"/>
    <col min="5" max="5" width="14.8515625" style="37" customWidth="1"/>
    <col min="6" max="6" width="11.7109375" style="37" customWidth="1"/>
    <col min="7" max="7" width="13.57421875" style="37" customWidth="1"/>
    <col min="8" max="8" width="10.421875" style="37" customWidth="1"/>
    <col min="9" max="9" width="9.57421875" style="37" customWidth="1"/>
  </cols>
  <sheetData>
    <row r="1" spans="1:10" ht="12.75">
      <c r="A1" s="781" t="s">
        <v>786</v>
      </c>
      <c r="B1" s="781"/>
      <c r="C1" s="781"/>
      <c r="D1" s="781"/>
      <c r="E1" s="781"/>
      <c r="F1" s="781"/>
      <c r="G1" s="781"/>
      <c r="H1" s="781"/>
      <c r="I1" s="781"/>
      <c r="J1" s="22"/>
    </row>
    <row r="2" spans="1:9" ht="12.75">
      <c r="A2" s="35"/>
      <c r="B2" s="5" t="s">
        <v>219</v>
      </c>
      <c r="C2" s="33"/>
      <c r="D2" s="34"/>
      <c r="E2" s="34"/>
      <c r="F2" s="34"/>
      <c r="G2" s="34"/>
      <c r="H2" s="35"/>
      <c r="I2" s="35"/>
    </row>
    <row r="3" spans="1:9" ht="144.75" customHeight="1">
      <c r="A3" s="245" t="s">
        <v>27</v>
      </c>
      <c r="B3" s="49" t="s">
        <v>28</v>
      </c>
      <c r="C3" s="49" t="s">
        <v>170</v>
      </c>
      <c r="D3" s="49" t="s">
        <v>218</v>
      </c>
      <c r="E3" s="49" t="s">
        <v>173</v>
      </c>
      <c r="F3" s="49" t="s">
        <v>185</v>
      </c>
      <c r="G3" s="49" t="s">
        <v>568</v>
      </c>
      <c r="H3" s="49" t="s">
        <v>220</v>
      </c>
      <c r="I3" s="49" t="s">
        <v>183</v>
      </c>
    </row>
    <row r="4" spans="1:9" ht="12.75">
      <c r="A4" s="36">
        <v>1</v>
      </c>
      <c r="B4" s="234" t="s">
        <v>34</v>
      </c>
      <c r="C4" s="559">
        <v>35342</v>
      </c>
      <c r="D4" s="559">
        <v>17793</v>
      </c>
      <c r="E4" s="560">
        <v>18074</v>
      </c>
      <c r="F4" s="559">
        <v>14015</v>
      </c>
      <c r="G4" s="559">
        <v>12935</v>
      </c>
      <c r="H4" s="19">
        <v>82808</v>
      </c>
      <c r="I4" s="156">
        <v>29443</v>
      </c>
    </row>
    <row r="5" spans="1:9" ht="12.75">
      <c r="A5" s="36">
        <v>2</v>
      </c>
      <c r="B5" s="234" t="s">
        <v>35</v>
      </c>
      <c r="C5" s="19">
        <v>9388</v>
      </c>
      <c r="D5" s="19">
        <v>136</v>
      </c>
      <c r="E5" s="19">
        <v>7609</v>
      </c>
      <c r="F5" s="19">
        <v>3980</v>
      </c>
      <c r="G5" s="19">
        <v>2421</v>
      </c>
      <c r="H5" s="19">
        <v>18453</v>
      </c>
      <c r="I5" s="19">
        <v>7745</v>
      </c>
    </row>
    <row r="6" spans="1:9" ht="12.75">
      <c r="A6" s="36">
        <v>3</v>
      </c>
      <c r="B6" s="234" t="s">
        <v>36</v>
      </c>
      <c r="C6" s="19">
        <v>6934</v>
      </c>
      <c r="D6" s="19">
        <v>1159</v>
      </c>
      <c r="E6" s="19">
        <v>4219</v>
      </c>
      <c r="F6" s="19">
        <v>2647</v>
      </c>
      <c r="G6" s="19">
        <v>1208</v>
      </c>
      <c r="H6" s="19">
        <v>10779</v>
      </c>
      <c r="I6" s="19">
        <v>4036</v>
      </c>
    </row>
    <row r="7" spans="1:9" ht="12.75">
      <c r="A7" s="36">
        <v>4</v>
      </c>
      <c r="B7" s="234" t="s">
        <v>37</v>
      </c>
      <c r="C7" s="155">
        <v>4394</v>
      </c>
      <c r="D7" s="155">
        <v>2051</v>
      </c>
      <c r="E7" s="155">
        <v>1328</v>
      </c>
      <c r="F7" s="155">
        <v>4287</v>
      </c>
      <c r="G7" s="155">
        <v>3593</v>
      </c>
      <c r="H7" s="564">
        <v>11137</v>
      </c>
      <c r="I7" s="155">
        <v>3610</v>
      </c>
    </row>
    <row r="8" spans="1:9" ht="12.75">
      <c r="A8" s="36">
        <v>5</v>
      </c>
      <c r="B8" s="234" t="s">
        <v>38</v>
      </c>
      <c r="C8" s="156">
        <v>9408</v>
      </c>
      <c r="D8" s="156">
        <v>3596</v>
      </c>
      <c r="E8" s="156">
        <v>2429</v>
      </c>
      <c r="F8" s="156">
        <v>3404</v>
      </c>
      <c r="G8" s="156">
        <v>3472</v>
      </c>
      <c r="H8" s="19">
        <v>11358</v>
      </c>
      <c r="I8" s="156">
        <v>4404</v>
      </c>
    </row>
    <row r="9" spans="1:9" ht="12.75">
      <c r="A9" s="36">
        <v>6</v>
      </c>
      <c r="B9" s="234" t="s">
        <v>39</v>
      </c>
      <c r="C9" s="19">
        <v>13117</v>
      </c>
      <c r="D9" s="156">
        <v>4832</v>
      </c>
      <c r="E9" s="156">
        <v>5937</v>
      </c>
      <c r="F9" s="156">
        <v>5091</v>
      </c>
      <c r="G9" s="156">
        <v>5020</v>
      </c>
      <c r="H9" s="156">
        <v>19450</v>
      </c>
      <c r="I9" s="156">
        <v>7533</v>
      </c>
    </row>
    <row r="10" spans="1:9" ht="12.75">
      <c r="A10" s="36">
        <v>7</v>
      </c>
      <c r="B10" s="234" t="s">
        <v>40</v>
      </c>
      <c r="C10" s="156">
        <v>11564</v>
      </c>
      <c r="D10" s="156">
        <v>2583</v>
      </c>
      <c r="E10" s="156">
        <v>4924</v>
      </c>
      <c r="F10" s="156">
        <v>1094</v>
      </c>
      <c r="G10" s="156">
        <v>2615</v>
      </c>
      <c r="H10" s="156">
        <v>15216</v>
      </c>
      <c r="I10" s="156">
        <v>5803</v>
      </c>
    </row>
    <row r="11" spans="1:9" ht="12.75">
      <c r="A11" s="36">
        <v>8</v>
      </c>
      <c r="B11" s="234" t="s">
        <v>41</v>
      </c>
      <c r="C11" s="29">
        <v>2630</v>
      </c>
      <c r="D11" s="155">
        <v>429</v>
      </c>
      <c r="E11" s="155">
        <v>2860</v>
      </c>
      <c r="F11" s="155">
        <v>935</v>
      </c>
      <c r="G11" s="155">
        <v>1007</v>
      </c>
      <c r="H11" s="155">
        <v>7101</v>
      </c>
      <c r="I11" s="155">
        <v>2270</v>
      </c>
    </row>
    <row r="12" spans="1:9" ht="12.75">
      <c r="A12" s="36">
        <v>9</v>
      </c>
      <c r="B12" s="234" t="s">
        <v>42</v>
      </c>
      <c r="C12" s="303">
        <v>2037</v>
      </c>
      <c r="D12" s="303">
        <v>219</v>
      </c>
      <c r="E12" s="303">
        <v>3313</v>
      </c>
      <c r="F12" s="303">
        <v>789</v>
      </c>
      <c r="G12" s="303">
        <v>898</v>
      </c>
      <c r="H12" s="303">
        <v>6797</v>
      </c>
      <c r="I12" s="303">
        <v>1976</v>
      </c>
    </row>
    <row r="13" spans="1:9" ht="12.75">
      <c r="A13" s="36">
        <v>10</v>
      </c>
      <c r="B13" s="39" t="s">
        <v>43</v>
      </c>
      <c r="C13" s="155">
        <v>10149</v>
      </c>
      <c r="D13" s="29">
        <v>1753</v>
      </c>
      <c r="E13" s="155">
        <v>1718</v>
      </c>
      <c r="F13" s="155">
        <v>1858</v>
      </c>
      <c r="G13" s="155">
        <v>1757</v>
      </c>
      <c r="H13" s="155">
        <v>11658</v>
      </c>
      <c r="I13" s="155">
        <v>5082</v>
      </c>
    </row>
    <row r="14" spans="1:9" ht="12.75">
      <c r="A14" s="36">
        <v>11</v>
      </c>
      <c r="B14" s="39" t="s">
        <v>44</v>
      </c>
      <c r="C14" s="8">
        <v>8396</v>
      </c>
      <c r="D14" s="8">
        <v>6251</v>
      </c>
      <c r="E14" s="8">
        <v>854</v>
      </c>
      <c r="F14" s="8">
        <v>937</v>
      </c>
      <c r="G14" s="8">
        <v>354</v>
      </c>
      <c r="H14" s="8">
        <v>10697</v>
      </c>
      <c r="I14" s="8">
        <v>7188</v>
      </c>
    </row>
    <row r="15" spans="1:9" ht="12.75">
      <c r="A15" s="36">
        <v>12</v>
      </c>
      <c r="B15" s="39" t="s">
        <v>45</v>
      </c>
      <c r="C15" s="29">
        <v>2193</v>
      </c>
      <c r="D15" s="29">
        <v>1109</v>
      </c>
      <c r="E15" s="29">
        <v>1099</v>
      </c>
      <c r="F15" s="29">
        <v>614</v>
      </c>
      <c r="G15" s="29">
        <v>647</v>
      </c>
      <c r="H15" s="29">
        <v>15171</v>
      </c>
      <c r="I15" s="29">
        <v>6735</v>
      </c>
    </row>
    <row r="16" spans="1:9" ht="12.75">
      <c r="A16" s="36">
        <v>13</v>
      </c>
      <c r="B16" s="39" t="s">
        <v>46</v>
      </c>
      <c r="C16" s="8">
        <v>12253</v>
      </c>
      <c r="D16" s="8">
        <v>1913</v>
      </c>
      <c r="E16" s="8">
        <v>3051</v>
      </c>
      <c r="F16" s="8">
        <v>1346</v>
      </c>
      <c r="G16" s="8">
        <v>2479</v>
      </c>
      <c r="H16" s="8">
        <v>13955</v>
      </c>
      <c r="I16" s="8">
        <v>5195</v>
      </c>
    </row>
    <row r="17" spans="1:9" ht="12.75">
      <c r="A17" s="36">
        <v>14</v>
      </c>
      <c r="B17" s="39" t="s">
        <v>47</v>
      </c>
      <c r="C17" s="29">
        <v>7158</v>
      </c>
      <c r="D17" s="29">
        <v>3195</v>
      </c>
      <c r="E17" s="29">
        <v>3710</v>
      </c>
      <c r="F17" s="29">
        <v>5879</v>
      </c>
      <c r="G17" s="29">
        <v>4474</v>
      </c>
      <c r="H17" s="29">
        <v>18577</v>
      </c>
      <c r="I17" s="29">
        <v>6483</v>
      </c>
    </row>
    <row r="18" spans="1:9" ht="12.75">
      <c r="A18" s="36">
        <v>15</v>
      </c>
      <c r="B18" s="39" t="s">
        <v>48</v>
      </c>
      <c r="C18" s="29">
        <v>1718</v>
      </c>
      <c r="D18" s="29">
        <v>1061</v>
      </c>
      <c r="E18" s="29">
        <v>797</v>
      </c>
      <c r="F18" s="29">
        <v>1256</v>
      </c>
      <c r="G18" s="29">
        <v>595</v>
      </c>
      <c r="H18" s="29">
        <v>4597</v>
      </c>
      <c r="I18" s="29">
        <v>1566</v>
      </c>
    </row>
    <row r="19" spans="1:9" ht="12.75">
      <c r="A19" s="36">
        <v>16</v>
      </c>
      <c r="B19" s="39" t="s">
        <v>49</v>
      </c>
      <c r="C19" s="571">
        <v>2375</v>
      </c>
      <c r="D19" s="571">
        <v>903</v>
      </c>
      <c r="E19" s="571">
        <v>1920</v>
      </c>
      <c r="F19" s="571">
        <v>813</v>
      </c>
      <c r="G19" s="571">
        <v>2159</v>
      </c>
      <c r="H19" s="571">
        <v>5138</v>
      </c>
      <c r="I19" s="571">
        <v>1947</v>
      </c>
    </row>
    <row r="20" spans="1:9" ht="12.75">
      <c r="A20" s="36">
        <v>17</v>
      </c>
      <c r="B20" s="39" t="s">
        <v>50</v>
      </c>
      <c r="C20" s="8">
        <v>6182</v>
      </c>
      <c r="D20" s="8">
        <v>1467</v>
      </c>
      <c r="E20" s="8">
        <v>3313</v>
      </c>
      <c r="F20" s="8">
        <v>1383</v>
      </c>
      <c r="G20" s="8">
        <v>1618</v>
      </c>
      <c r="H20" s="8">
        <v>10673</v>
      </c>
      <c r="I20" s="8">
        <v>3743</v>
      </c>
    </row>
    <row r="21" spans="1:9" ht="12.75">
      <c r="A21" s="36">
        <v>18</v>
      </c>
      <c r="B21" s="39" t="s">
        <v>51</v>
      </c>
      <c r="C21" s="8">
        <v>5383</v>
      </c>
      <c r="D21" s="8">
        <v>2224</v>
      </c>
      <c r="E21" s="8">
        <v>1617</v>
      </c>
      <c r="F21" s="8">
        <v>750</v>
      </c>
      <c r="G21" s="8">
        <v>1108</v>
      </c>
      <c r="H21" s="8">
        <v>5903</v>
      </c>
      <c r="I21" s="8">
        <v>2333</v>
      </c>
    </row>
    <row r="22" spans="1:9" ht="12.75">
      <c r="A22" s="36">
        <v>19</v>
      </c>
      <c r="B22" s="39" t="s">
        <v>52</v>
      </c>
      <c r="C22" s="8">
        <v>6383</v>
      </c>
      <c r="D22" s="8">
        <v>3370</v>
      </c>
      <c r="E22" s="8">
        <v>2165</v>
      </c>
      <c r="F22" s="8">
        <v>848</v>
      </c>
      <c r="G22" s="8">
        <v>1042</v>
      </c>
      <c r="H22" s="8">
        <v>9936</v>
      </c>
      <c r="I22" s="8">
        <v>660</v>
      </c>
    </row>
    <row r="23" spans="1:9" ht="12.75">
      <c r="A23" s="36">
        <v>20</v>
      </c>
      <c r="B23" s="39" t="s">
        <v>53</v>
      </c>
      <c r="C23" s="19">
        <v>3789</v>
      </c>
      <c r="D23" s="19">
        <v>467</v>
      </c>
      <c r="E23" s="19">
        <v>3271</v>
      </c>
      <c r="F23" s="19">
        <v>688</v>
      </c>
      <c r="G23" s="19">
        <v>1260</v>
      </c>
      <c r="H23" s="156">
        <v>8131</v>
      </c>
      <c r="I23" s="19">
        <v>1528</v>
      </c>
    </row>
    <row r="24" spans="1:9" ht="12.75">
      <c r="A24" s="36">
        <v>21</v>
      </c>
      <c r="B24" s="39" t="s">
        <v>54</v>
      </c>
      <c r="C24" s="8">
        <v>3964</v>
      </c>
      <c r="D24" s="8">
        <v>1144</v>
      </c>
      <c r="E24" s="8">
        <v>1119</v>
      </c>
      <c r="F24" s="8">
        <v>382</v>
      </c>
      <c r="G24" s="8">
        <v>819</v>
      </c>
      <c r="H24" s="8">
        <v>4385</v>
      </c>
      <c r="I24" s="8">
        <v>1487</v>
      </c>
    </row>
    <row r="25" spans="1:9" ht="12.75">
      <c r="A25" s="36">
        <v>22</v>
      </c>
      <c r="B25" s="39" t="s">
        <v>55</v>
      </c>
      <c r="C25" s="8">
        <v>9090</v>
      </c>
      <c r="D25" s="8">
        <v>2706</v>
      </c>
      <c r="E25" s="8">
        <v>4945</v>
      </c>
      <c r="F25" s="8">
        <v>2095</v>
      </c>
      <c r="G25" s="8">
        <v>5125</v>
      </c>
      <c r="H25" s="8">
        <v>18848</v>
      </c>
      <c r="I25" s="8">
        <v>6798</v>
      </c>
    </row>
    <row r="26" spans="1:9" ht="12.75" customHeight="1">
      <c r="A26" s="36">
        <v>23</v>
      </c>
      <c r="B26" s="39" t="s">
        <v>56</v>
      </c>
      <c r="C26" s="8">
        <v>5719</v>
      </c>
      <c r="D26" s="8">
        <v>2557</v>
      </c>
      <c r="E26" s="8">
        <v>3341</v>
      </c>
      <c r="F26" s="8">
        <v>2915</v>
      </c>
      <c r="G26" s="8">
        <v>1959</v>
      </c>
      <c r="H26" s="8">
        <v>11475</v>
      </c>
      <c r="I26" s="8">
        <v>2254</v>
      </c>
    </row>
    <row r="27" spans="1:9" ht="12.75">
      <c r="A27" s="36">
        <v>24</v>
      </c>
      <c r="B27" s="39" t="s">
        <v>57</v>
      </c>
      <c r="C27" s="570">
        <v>19381</v>
      </c>
      <c r="D27" s="570">
        <v>5443</v>
      </c>
      <c r="E27" s="570">
        <v>7193</v>
      </c>
      <c r="F27" s="570">
        <v>5126</v>
      </c>
      <c r="G27" s="570">
        <v>3959</v>
      </c>
      <c r="H27" s="570">
        <v>30752</v>
      </c>
      <c r="I27" s="570">
        <v>11529</v>
      </c>
    </row>
    <row r="28" spans="1:9" ht="12.75">
      <c r="A28" s="36">
        <v>25</v>
      </c>
      <c r="B28" s="39" t="s">
        <v>58</v>
      </c>
      <c r="C28" s="156">
        <v>11218</v>
      </c>
      <c r="D28" s="156">
        <v>4150</v>
      </c>
      <c r="E28" s="156">
        <v>4605</v>
      </c>
      <c r="F28" s="156">
        <v>2206</v>
      </c>
      <c r="G28" s="156">
        <v>4043</v>
      </c>
      <c r="H28" s="19">
        <v>19523</v>
      </c>
      <c r="I28" s="156">
        <v>6066</v>
      </c>
    </row>
    <row r="29" spans="1:9" s="68" customFormat="1" ht="23.25" customHeight="1">
      <c r="A29" s="927" t="s">
        <v>1</v>
      </c>
      <c r="B29" s="928"/>
      <c r="C29" s="49">
        <f>SUM(C4:C21)</f>
        <v>150621</v>
      </c>
      <c r="D29" s="49">
        <f aca="true" t="shared" si="0" ref="D29:I29">SUM(D4:D21)</f>
        <v>52674</v>
      </c>
      <c r="E29" s="49">
        <f t="shared" si="0"/>
        <v>68772</v>
      </c>
      <c r="F29" s="49">
        <f t="shared" si="0"/>
        <v>51078</v>
      </c>
      <c r="G29" s="49">
        <f t="shared" si="0"/>
        <v>48360</v>
      </c>
      <c r="H29" s="49">
        <f t="shared" si="0"/>
        <v>279468</v>
      </c>
      <c r="I29" s="49">
        <f t="shared" si="0"/>
        <v>107092</v>
      </c>
    </row>
    <row r="30" spans="1:9" s="68" customFormat="1" ht="12.75">
      <c r="A30" s="927" t="s">
        <v>2</v>
      </c>
      <c r="B30" s="928"/>
      <c r="C30" s="49">
        <f aca="true" t="shared" si="1" ref="C30:I30">SUM(C22:C28)</f>
        <v>59544</v>
      </c>
      <c r="D30" s="49">
        <f t="shared" si="1"/>
        <v>19837</v>
      </c>
      <c r="E30" s="49">
        <f t="shared" si="1"/>
        <v>26639</v>
      </c>
      <c r="F30" s="49">
        <f t="shared" si="1"/>
        <v>14260</v>
      </c>
      <c r="G30" s="49">
        <f t="shared" si="1"/>
        <v>18207</v>
      </c>
      <c r="H30" s="49">
        <f t="shared" si="1"/>
        <v>103050</v>
      </c>
      <c r="I30" s="49">
        <f t="shared" si="1"/>
        <v>30322</v>
      </c>
    </row>
    <row r="31" spans="1:9" s="68" customFormat="1" ht="12.75">
      <c r="A31" s="927" t="s">
        <v>0</v>
      </c>
      <c r="B31" s="928"/>
      <c r="C31" s="49">
        <f aca="true" t="shared" si="2" ref="C31:I31">SUM(C29:C30)</f>
        <v>210165</v>
      </c>
      <c r="D31" s="49">
        <f t="shared" si="2"/>
        <v>72511</v>
      </c>
      <c r="E31" s="49">
        <f t="shared" si="2"/>
        <v>95411</v>
      </c>
      <c r="F31" s="49">
        <f t="shared" si="2"/>
        <v>65338</v>
      </c>
      <c r="G31" s="49">
        <f t="shared" si="2"/>
        <v>66567</v>
      </c>
      <c r="H31" s="49">
        <f t="shared" si="2"/>
        <v>382518</v>
      </c>
      <c r="I31" s="49">
        <f t="shared" si="2"/>
        <v>137414</v>
      </c>
    </row>
    <row r="32" spans="1:9" ht="12.75">
      <c r="A32" s="33"/>
      <c r="B32" s="38"/>
      <c r="C32" s="33"/>
      <c r="D32" s="33"/>
      <c r="E32" s="33"/>
      <c r="F32" s="33"/>
      <c r="G32" s="33"/>
      <c r="H32" s="33"/>
      <c r="I32" s="33"/>
    </row>
    <row r="33" spans="1:9" ht="12.75">
      <c r="A33" s="33"/>
      <c r="B33" s="38"/>
      <c r="C33" s="33"/>
      <c r="D33" s="33"/>
      <c r="E33" s="33"/>
      <c r="F33" s="33"/>
      <c r="G33" s="33"/>
      <c r="H33" s="33"/>
      <c r="I33" s="33"/>
    </row>
    <row r="34" spans="1:9" ht="12.75">
      <c r="A34" s="33"/>
      <c r="B34" s="38"/>
      <c r="C34" s="33"/>
      <c r="D34" s="33"/>
      <c r="E34" s="33"/>
      <c r="F34" s="33"/>
      <c r="G34" s="33"/>
      <c r="H34" s="33"/>
      <c r="I34" s="33"/>
    </row>
    <row r="35" spans="1:9" ht="12.75">
      <c r="A35" s="33"/>
      <c r="B35" s="38"/>
      <c r="C35" s="33"/>
      <c r="D35" s="33"/>
      <c r="E35" s="33"/>
      <c r="F35" s="33"/>
      <c r="G35" s="33"/>
      <c r="H35" s="33"/>
      <c r="I35" s="33"/>
    </row>
    <row r="36" spans="1:9" ht="12.75">
      <c r="A36" s="33"/>
      <c r="B36" s="38"/>
      <c r="C36" s="33"/>
      <c r="D36" s="33"/>
      <c r="E36" s="33"/>
      <c r="F36" s="33"/>
      <c r="G36" s="33"/>
      <c r="H36" s="33"/>
      <c r="I36" s="33"/>
    </row>
    <row r="37" spans="1:9" ht="12.75">
      <c r="A37" s="33"/>
      <c r="B37" s="38"/>
      <c r="C37" s="33"/>
      <c r="D37" s="33"/>
      <c r="E37" s="33"/>
      <c r="F37" s="33"/>
      <c r="G37" s="33"/>
      <c r="H37" s="33"/>
      <c r="I37" s="33"/>
    </row>
    <row r="38" spans="1:9" ht="12.75">
      <c r="A38" s="33"/>
      <c r="B38" s="38"/>
      <c r="C38" s="33"/>
      <c r="D38" s="33"/>
      <c r="E38" s="33"/>
      <c r="F38" s="33"/>
      <c r="G38" s="33"/>
      <c r="H38" s="33"/>
      <c r="I38" s="33"/>
    </row>
    <row r="39" spans="1:9" ht="12.75">
      <c r="A39" s="33"/>
      <c r="B39" s="38"/>
      <c r="C39" s="33"/>
      <c r="D39" s="33"/>
      <c r="E39" s="33"/>
      <c r="F39" s="33"/>
      <c r="G39" s="33"/>
      <c r="H39" s="33"/>
      <c r="I39" s="33"/>
    </row>
    <row r="40" spans="1:9" ht="12.75">
      <c r="A40" s="33"/>
      <c r="B40" s="38"/>
      <c r="C40" s="33"/>
      <c r="D40" s="33"/>
      <c r="E40" s="33"/>
      <c r="F40" s="33"/>
      <c r="G40" s="33"/>
      <c r="H40" s="33"/>
      <c r="I40" s="33"/>
    </row>
    <row r="41" spans="1:9" ht="12.75">
      <c r="A41" s="33"/>
      <c r="B41" s="38"/>
      <c r="C41" s="33"/>
      <c r="D41" s="33"/>
      <c r="E41" s="33"/>
      <c r="F41" s="33"/>
      <c r="G41" s="33"/>
      <c r="H41" s="33"/>
      <c r="I41" s="33"/>
    </row>
    <row r="42" spans="1:9" ht="12.75">
      <c r="A42" s="33"/>
      <c r="B42" s="38"/>
      <c r="C42" s="33"/>
      <c r="D42" s="33"/>
      <c r="E42" s="33"/>
      <c r="F42" s="33"/>
      <c r="G42" s="33"/>
      <c r="H42" s="33"/>
      <c r="I42" s="33"/>
    </row>
    <row r="43" spans="1:9" ht="12.75">
      <c r="A43" s="33"/>
      <c r="B43" s="38"/>
      <c r="C43" s="33"/>
      <c r="D43" s="33"/>
      <c r="E43" s="33"/>
      <c r="F43" s="33"/>
      <c r="G43" s="33"/>
      <c r="H43" s="33"/>
      <c r="I43" s="33"/>
    </row>
    <row r="44" spans="1:9" ht="12.75">
      <c r="A44" s="33"/>
      <c r="B44" s="38"/>
      <c r="C44" s="33"/>
      <c r="D44" s="33"/>
      <c r="E44" s="33"/>
      <c r="F44" s="33"/>
      <c r="G44" s="33"/>
      <c r="H44" s="33"/>
      <c r="I44" s="33"/>
    </row>
    <row r="45" spans="1:9" ht="12.75">
      <c r="A45" s="33"/>
      <c r="B45" s="38"/>
      <c r="C45" s="33"/>
      <c r="D45" s="33"/>
      <c r="E45" s="33"/>
      <c r="F45" s="33"/>
      <c r="G45" s="33"/>
      <c r="H45" s="33"/>
      <c r="I45" s="33"/>
    </row>
    <row r="46" spans="1:9" ht="12.75">
      <c r="A46" s="33"/>
      <c r="B46" s="38"/>
      <c r="C46" s="33"/>
      <c r="D46" s="33"/>
      <c r="E46" s="33"/>
      <c r="F46" s="33"/>
      <c r="G46" s="33"/>
      <c r="H46" s="33"/>
      <c r="I46" s="33"/>
    </row>
    <row r="47" spans="1:9" ht="12.75">
      <c r="A47" s="33"/>
      <c r="B47" s="38"/>
      <c r="C47" s="33"/>
      <c r="D47" s="33"/>
      <c r="E47" s="33"/>
      <c r="F47" s="33"/>
      <c r="G47" s="33"/>
      <c r="H47" s="33"/>
      <c r="I47" s="33"/>
    </row>
    <row r="48" spans="1:9" ht="12.75">
      <c r="A48" s="33"/>
      <c r="B48" s="38"/>
      <c r="C48" s="33"/>
      <c r="D48" s="33"/>
      <c r="E48" s="33"/>
      <c r="F48" s="33"/>
      <c r="G48" s="33"/>
      <c r="H48" s="33"/>
      <c r="I48" s="33"/>
    </row>
    <row r="49" spans="1:9" ht="12.75">
      <c r="A49" s="33"/>
      <c r="B49" s="38"/>
      <c r="C49" s="33"/>
      <c r="D49" s="33"/>
      <c r="E49" s="33"/>
      <c r="F49" s="33"/>
      <c r="G49" s="33"/>
      <c r="H49" s="33"/>
      <c r="I49" s="33"/>
    </row>
  </sheetData>
  <sheetProtection/>
  <mergeCells count="4">
    <mergeCell ref="A1:I1"/>
    <mergeCell ref="A29:B29"/>
    <mergeCell ref="A30:B30"/>
    <mergeCell ref="A31:B3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183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3.00390625" style="0" customWidth="1"/>
    <col min="2" max="2" width="21.28125" style="0" customWidth="1"/>
    <col min="3" max="3" width="10.140625" style="0" customWidth="1"/>
    <col min="4" max="4" width="8.57421875" style="0" customWidth="1"/>
    <col min="5" max="5" width="13.421875" style="0" customWidth="1"/>
    <col min="6" max="6" width="15.28125" style="0" customWidth="1"/>
    <col min="7" max="7" width="11.57421875" style="0" customWidth="1"/>
  </cols>
  <sheetData>
    <row r="1" spans="1:7" ht="12.75">
      <c r="A1" s="781" t="s">
        <v>785</v>
      </c>
      <c r="B1" s="781"/>
      <c r="C1" s="781"/>
      <c r="D1" s="781"/>
      <c r="E1" s="781"/>
      <c r="F1" s="781"/>
      <c r="G1" s="781"/>
    </row>
    <row r="2" spans="1:7" ht="12.75">
      <c r="A2" s="781"/>
      <c r="B2" s="781"/>
      <c r="C2" s="781"/>
      <c r="D2" s="781"/>
      <c r="E2" s="781"/>
      <c r="F2" s="781"/>
      <c r="G2" s="781"/>
    </row>
    <row r="3" spans="1:7" ht="12.75">
      <c r="A3" s="232"/>
      <c r="B3" s="232" t="s">
        <v>221</v>
      </c>
      <c r="C3" s="787"/>
      <c r="D3" s="787"/>
      <c r="E3" s="787"/>
      <c r="F3" s="787"/>
      <c r="G3" s="787"/>
    </row>
    <row r="4" spans="1:11" ht="38.25">
      <c r="A4" s="245" t="s">
        <v>27</v>
      </c>
      <c r="B4" s="49" t="s">
        <v>28</v>
      </c>
      <c r="C4" s="49" t="s">
        <v>184</v>
      </c>
      <c r="D4" s="49" t="s">
        <v>169</v>
      </c>
      <c r="E4" s="49" t="s">
        <v>167</v>
      </c>
      <c r="F4" s="49" t="s">
        <v>222</v>
      </c>
      <c r="G4" s="49" t="s">
        <v>168</v>
      </c>
      <c r="I4" s="41"/>
      <c r="J4" s="41"/>
      <c r="K4" s="41"/>
    </row>
    <row r="5" spans="1:14" ht="12.75">
      <c r="A5" s="1">
        <v>1</v>
      </c>
      <c r="B5" s="168" t="s">
        <v>34</v>
      </c>
      <c r="C5" s="19">
        <v>2829</v>
      </c>
      <c r="D5" s="168">
        <v>71</v>
      </c>
      <c r="E5" s="168"/>
      <c r="F5" s="298"/>
      <c r="G5" s="174">
        <f>SUM(D5:F5)</f>
        <v>71</v>
      </c>
      <c r="I5" s="55"/>
      <c r="J5" s="55"/>
      <c r="K5" s="57"/>
      <c r="L5" s="57"/>
      <c r="M5" s="55"/>
      <c r="N5" s="41"/>
    </row>
    <row r="6" spans="1:14" ht="12.75">
      <c r="A6" s="1">
        <v>2</v>
      </c>
      <c r="B6" s="168" t="s">
        <v>35</v>
      </c>
      <c r="C6" s="8">
        <v>669</v>
      </c>
      <c r="D6" s="8">
        <v>3</v>
      </c>
      <c r="E6" s="8">
        <v>1</v>
      </c>
      <c r="F6" s="8">
        <v>1</v>
      </c>
      <c r="G6" s="174">
        <f>SUM(D6:F6)</f>
        <v>5</v>
      </c>
      <c r="I6" s="55"/>
      <c r="J6" s="55"/>
      <c r="K6" s="57"/>
      <c r="L6" s="57"/>
      <c r="M6" s="55"/>
      <c r="N6" s="41"/>
    </row>
    <row r="7" spans="1:9" ht="12.75">
      <c r="A7" s="1">
        <v>3</v>
      </c>
      <c r="B7" s="168" t="s">
        <v>36</v>
      </c>
      <c r="C7" s="19">
        <v>375</v>
      </c>
      <c r="D7" s="19">
        <v>17</v>
      </c>
      <c r="E7" s="19">
        <v>27</v>
      </c>
      <c r="F7" s="19">
        <v>3</v>
      </c>
      <c r="G7" s="174">
        <f>SUM(D7:F7)</f>
        <v>47</v>
      </c>
      <c r="H7" s="15"/>
      <c r="I7" s="41"/>
    </row>
    <row r="8" spans="1:9" ht="12.75">
      <c r="A8" s="1">
        <v>4</v>
      </c>
      <c r="B8" s="168" t="s">
        <v>37</v>
      </c>
      <c r="C8" s="8">
        <v>834</v>
      </c>
      <c r="D8" s="8">
        <v>85</v>
      </c>
      <c r="E8" s="8">
        <v>70</v>
      </c>
      <c r="F8" s="8">
        <v>0</v>
      </c>
      <c r="G8" s="174">
        <f>SUM(D8:F8)</f>
        <v>155</v>
      </c>
      <c r="I8" s="41"/>
    </row>
    <row r="9" spans="1:8" ht="12.75">
      <c r="A9" s="1">
        <v>5</v>
      </c>
      <c r="B9" s="168" t="s">
        <v>38</v>
      </c>
      <c r="C9" s="8">
        <v>359</v>
      </c>
      <c r="D9" s="8">
        <v>34</v>
      </c>
      <c r="E9" s="8">
        <v>24</v>
      </c>
      <c r="F9" s="8">
        <v>0</v>
      </c>
      <c r="G9" s="174">
        <f>SUM(D9:F9)</f>
        <v>58</v>
      </c>
      <c r="H9" s="41"/>
    </row>
    <row r="10" spans="1:8" ht="12.75">
      <c r="A10" s="1">
        <v>6</v>
      </c>
      <c r="B10" s="168" t="s">
        <v>39</v>
      </c>
      <c r="C10" s="8">
        <v>288</v>
      </c>
      <c r="D10" s="8">
        <v>10</v>
      </c>
      <c r="E10" s="8">
        <v>0</v>
      </c>
      <c r="F10" s="8">
        <v>0</v>
      </c>
      <c r="G10" s="174">
        <f aca="true" t="shared" si="0" ref="G10:G19">SUM(D10:F10)</f>
        <v>10</v>
      </c>
      <c r="H10" s="41"/>
    </row>
    <row r="11" spans="1:8" ht="12.75">
      <c r="A11" s="1">
        <v>7</v>
      </c>
      <c r="B11" s="168" t="s">
        <v>40</v>
      </c>
      <c r="C11" s="8">
        <v>414</v>
      </c>
      <c r="D11" s="8">
        <v>4</v>
      </c>
      <c r="E11" s="8">
        <v>0</v>
      </c>
      <c r="F11" s="8">
        <v>0</v>
      </c>
      <c r="G11" s="174">
        <f t="shared" si="0"/>
        <v>4</v>
      </c>
      <c r="H11" s="41"/>
    </row>
    <row r="12" spans="1:8" ht="14.25" customHeight="1">
      <c r="A12" s="1">
        <v>8</v>
      </c>
      <c r="B12" s="168" t="s">
        <v>41</v>
      </c>
      <c r="C12" s="8">
        <v>391</v>
      </c>
      <c r="D12" s="8">
        <v>2</v>
      </c>
      <c r="E12" s="8">
        <v>1</v>
      </c>
      <c r="F12" s="8">
        <v>0</v>
      </c>
      <c r="G12" s="174">
        <f t="shared" si="0"/>
        <v>3</v>
      </c>
      <c r="H12" s="41"/>
    </row>
    <row r="13" spans="1:8" ht="12.75">
      <c r="A13" s="1">
        <v>9</v>
      </c>
      <c r="B13" s="168" t="s">
        <v>42</v>
      </c>
      <c r="C13" s="302">
        <v>500</v>
      </c>
      <c r="D13" s="303">
        <v>4</v>
      </c>
      <c r="E13" s="303">
        <v>0</v>
      </c>
      <c r="F13" s="303">
        <v>3</v>
      </c>
      <c r="G13" s="174">
        <f t="shared" si="0"/>
        <v>7</v>
      </c>
      <c r="H13" s="41"/>
    </row>
    <row r="14" spans="1:8" ht="12.75">
      <c r="A14" s="1">
        <v>10</v>
      </c>
      <c r="B14" s="168" t="s">
        <v>43</v>
      </c>
      <c r="C14" s="8">
        <v>494</v>
      </c>
      <c r="D14" s="8">
        <v>37</v>
      </c>
      <c r="E14" s="8">
        <v>21</v>
      </c>
      <c r="F14" s="8">
        <v>0</v>
      </c>
      <c r="G14" s="174">
        <f>SUM(D14:F14)</f>
        <v>58</v>
      </c>
      <c r="H14" s="41"/>
    </row>
    <row r="15" spans="1:14" ht="12.75">
      <c r="A15" s="1">
        <v>11</v>
      </c>
      <c r="B15" s="168" t="s">
        <v>44</v>
      </c>
      <c r="C15" s="8">
        <v>423</v>
      </c>
      <c r="D15" s="8"/>
      <c r="E15" s="8">
        <v>6</v>
      </c>
      <c r="F15" s="8">
        <v>0</v>
      </c>
      <c r="G15" s="174">
        <f t="shared" si="0"/>
        <v>6</v>
      </c>
      <c r="I15" s="26"/>
      <c r="J15" s="26"/>
      <c r="K15" s="56"/>
      <c r="L15" s="56"/>
      <c r="M15" s="26"/>
      <c r="N15" s="41"/>
    </row>
    <row r="16" spans="1:14" ht="12.75">
      <c r="A16" s="1">
        <v>12</v>
      </c>
      <c r="B16" s="168" t="s">
        <v>45</v>
      </c>
      <c r="C16" s="8">
        <v>540</v>
      </c>
      <c r="D16" s="8">
        <v>11</v>
      </c>
      <c r="E16" s="8">
        <v>2</v>
      </c>
      <c r="F16" s="8">
        <v>0</v>
      </c>
      <c r="G16" s="174">
        <f t="shared" si="0"/>
        <v>13</v>
      </c>
      <c r="L16" s="57"/>
      <c r="M16" s="55"/>
      <c r="N16" s="41"/>
    </row>
    <row r="17" spans="1:14" ht="12.75">
      <c r="A17" s="1">
        <v>13</v>
      </c>
      <c r="B17" s="168" t="s">
        <v>46</v>
      </c>
      <c r="C17" s="71">
        <v>314</v>
      </c>
      <c r="D17" s="71">
        <v>14</v>
      </c>
      <c r="E17" s="71"/>
      <c r="F17" s="572"/>
      <c r="G17" s="174">
        <f t="shared" si="0"/>
        <v>14</v>
      </c>
      <c r="I17" s="55"/>
      <c r="J17" s="55"/>
      <c r="K17" s="57"/>
      <c r="L17" s="57"/>
      <c r="M17" s="55"/>
      <c r="N17" s="41"/>
    </row>
    <row r="18" spans="1:14" ht="12.75">
      <c r="A18" s="1">
        <v>14</v>
      </c>
      <c r="B18" s="168" t="s">
        <v>47</v>
      </c>
      <c r="C18" s="71">
        <v>617</v>
      </c>
      <c r="D18" s="71">
        <v>36</v>
      </c>
      <c r="E18" s="71">
        <v>42</v>
      </c>
      <c r="F18" s="8">
        <v>2</v>
      </c>
      <c r="G18" s="174">
        <f t="shared" si="0"/>
        <v>80</v>
      </c>
      <c r="I18" s="55"/>
      <c r="J18" s="55"/>
      <c r="K18" s="57"/>
      <c r="L18" s="57"/>
      <c r="M18" s="55"/>
      <c r="N18" s="41"/>
    </row>
    <row r="19" spans="1:14" ht="12.75">
      <c r="A19" s="1">
        <v>15</v>
      </c>
      <c r="B19" s="168" t="s">
        <v>48</v>
      </c>
      <c r="C19" s="8">
        <v>76</v>
      </c>
      <c r="D19" s="8">
        <v>9</v>
      </c>
      <c r="E19" s="8">
        <v>14</v>
      </c>
      <c r="F19" s="63"/>
      <c r="G19" s="174">
        <f t="shared" si="0"/>
        <v>23</v>
      </c>
      <c r="I19" s="55"/>
      <c r="J19" s="55"/>
      <c r="K19" s="57"/>
      <c r="L19" s="57"/>
      <c r="M19" s="55"/>
      <c r="N19" s="41"/>
    </row>
    <row r="20" spans="1:14" ht="12.75">
      <c r="A20" s="1">
        <v>16</v>
      </c>
      <c r="B20" s="168" t="s">
        <v>49</v>
      </c>
      <c r="C20" s="63">
        <v>160</v>
      </c>
      <c r="D20" s="63">
        <v>2</v>
      </c>
      <c r="E20" s="63"/>
      <c r="F20" s="8">
        <v>2</v>
      </c>
      <c r="G20" s="174">
        <f aca="true" t="shared" si="1" ref="G20:G32">SUM(D20:F20)</f>
        <v>4</v>
      </c>
      <c r="I20" s="26"/>
      <c r="J20" s="26"/>
      <c r="K20" s="57"/>
      <c r="L20" s="57"/>
      <c r="M20" s="26"/>
      <c r="N20" s="41"/>
    </row>
    <row r="21" spans="1:14" ht="12.75">
      <c r="A21" s="1">
        <v>17</v>
      </c>
      <c r="B21" s="168" t="s">
        <v>50</v>
      </c>
      <c r="C21" s="8">
        <v>568</v>
      </c>
      <c r="D21" s="8">
        <v>57</v>
      </c>
      <c r="E21" s="8">
        <v>84</v>
      </c>
      <c r="F21" s="19"/>
      <c r="G21" s="174">
        <f>SUM(D21:F21)</f>
        <v>141</v>
      </c>
      <c r="I21" s="55"/>
      <c r="J21" s="55"/>
      <c r="K21" s="57"/>
      <c r="L21" s="57"/>
      <c r="M21" s="55"/>
      <c r="N21" s="41"/>
    </row>
    <row r="22" spans="1:14" ht="12.75">
      <c r="A22" s="1">
        <v>18</v>
      </c>
      <c r="B22" s="168" t="s">
        <v>51</v>
      </c>
      <c r="C22" s="8">
        <v>253</v>
      </c>
      <c r="D22" s="8">
        <v>3</v>
      </c>
      <c r="E22" s="8">
        <v>2</v>
      </c>
      <c r="F22" s="8">
        <v>0</v>
      </c>
      <c r="G22" s="174">
        <f t="shared" si="1"/>
        <v>5</v>
      </c>
      <c r="I22" s="55"/>
      <c r="J22" s="55"/>
      <c r="K22" s="57"/>
      <c r="L22" s="57"/>
      <c r="M22" s="55"/>
      <c r="N22" s="41"/>
    </row>
    <row r="23" spans="1:14" ht="12.75">
      <c r="A23" s="1">
        <v>19</v>
      </c>
      <c r="B23" s="168" t="s">
        <v>52</v>
      </c>
      <c r="C23" s="8">
        <v>13</v>
      </c>
      <c r="D23" s="8">
        <v>8</v>
      </c>
      <c r="E23" s="8">
        <v>5</v>
      </c>
      <c r="F23" s="8">
        <v>0</v>
      </c>
      <c r="G23" s="174">
        <f t="shared" si="1"/>
        <v>13</v>
      </c>
      <c r="I23" s="41"/>
      <c r="J23" s="41"/>
      <c r="K23" s="53"/>
      <c r="L23" s="59"/>
      <c r="M23" s="41"/>
      <c r="N23" s="41"/>
    </row>
    <row r="24" spans="1:14" ht="12.75">
      <c r="A24" s="1">
        <v>20</v>
      </c>
      <c r="B24" s="168" t="s">
        <v>53</v>
      </c>
      <c r="C24" s="19">
        <v>443</v>
      </c>
      <c r="D24" s="19">
        <v>11</v>
      </c>
      <c r="E24" s="19">
        <v>0</v>
      </c>
      <c r="F24" s="19">
        <v>3</v>
      </c>
      <c r="G24" s="174">
        <f t="shared" si="1"/>
        <v>14</v>
      </c>
      <c r="I24" s="41"/>
      <c r="J24" s="41"/>
      <c r="K24" s="41"/>
      <c r="L24" s="53"/>
      <c r="M24" s="41"/>
      <c r="N24" s="41"/>
    </row>
    <row r="25" spans="1:14" ht="12.75">
      <c r="A25" s="1">
        <v>21</v>
      </c>
      <c r="B25" s="168" t="s">
        <v>54</v>
      </c>
      <c r="C25" s="8">
        <v>173</v>
      </c>
      <c r="D25" s="8">
        <v>5</v>
      </c>
      <c r="E25" s="8">
        <v>6</v>
      </c>
      <c r="F25" s="8"/>
      <c r="G25" s="174">
        <f>SUM(D25:F25)</f>
        <v>11</v>
      </c>
      <c r="I25" s="41"/>
      <c r="J25" s="41"/>
      <c r="K25" s="41"/>
      <c r="L25" s="41"/>
      <c r="M25" s="41"/>
      <c r="N25" s="41"/>
    </row>
    <row r="26" spans="1:14" ht="12.75">
      <c r="A26" s="1">
        <v>22</v>
      </c>
      <c r="B26" s="168" t="s">
        <v>55</v>
      </c>
      <c r="C26" s="8">
        <v>998</v>
      </c>
      <c r="D26" s="8">
        <v>39</v>
      </c>
      <c r="E26" s="8">
        <v>15</v>
      </c>
      <c r="F26" s="8">
        <v>0</v>
      </c>
      <c r="G26" s="174">
        <f t="shared" si="1"/>
        <v>54</v>
      </c>
      <c r="I26" s="26"/>
      <c r="J26" s="26"/>
      <c r="K26" s="56"/>
      <c r="L26" s="41"/>
      <c r="M26" s="41"/>
      <c r="N26" s="41"/>
    </row>
    <row r="27" spans="1:14" ht="12.75">
      <c r="A27" s="1">
        <v>23</v>
      </c>
      <c r="B27" s="168" t="s">
        <v>56</v>
      </c>
      <c r="C27" s="8">
        <v>20</v>
      </c>
      <c r="D27" s="8">
        <v>14</v>
      </c>
      <c r="E27" s="8">
        <v>6</v>
      </c>
      <c r="F27" s="167"/>
      <c r="G27" s="174">
        <f t="shared" si="1"/>
        <v>20</v>
      </c>
      <c r="I27" s="55"/>
      <c r="J27" s="55"/>
      <c r="K27" s="57"/>
      <c r="L27" s="41"/>
      <c r="M27" s="41"/>
      <c r="N27" s="41"/>
    </row>
    <row r="28" spans="1:14" ht="12.75">
      <c r="A28" s="1">
        <v>24</v>
      </c>
      <c r="B28" s="168" t="s">
        <v>57</v>
      </c>
      <c r="C28" s="165">
        <v>1359</v>
      </c>
      <c r="D28" s="165">
        <v>2</v>
      </c>
      <c r="E28" s="165">
        <v>2</v>
      </c>
      <c r="F28" s="165">
        <v>45</v>
      </c>
      <c r="G28" s="174">
        <f t="shared" si="1"/>
        <v>49</v>
      </c>
      <c r="I28" s="55"/>
      <c r="J28" s="55"/>
      <c r="K28" s="57"/>
      <c r="L28" s="41"/>
      <c r="M28" s="41"/>
      <c r="N28" s="41"/>
    </row>
    <row r="29" spans="1:14" ht="12.75">
      <c r="A29" s="1">
        <v>25</v>
      </c>
      <c r="B29" s="168" t="s">
        <v>58</v>
      </c>
      <c r="C29" s="8">
        <v>827</v>
      </c>
      <c r="D29" s="8">
        <v>25</v>
      </c>
      <c r="E29" s="8">
        <v>13</v>
      </c>
      <c r="F29" s="8">
        <v>0</v>
      </c>
      <c r="G29" s="174">
        <f t="shared" si="1"/>
        <v>38</v>
      </c>
      <c r="I29" s="55"/>
      <c r="J29" s="55"/>
      <c r="K29" s="57"/>
      <c r="L29" s="41"/>
      <c r="M29" s="41"/>
      <c r="N29" s="41"/>
    </row>
    <row r="30" spans="1:14" ht="12.75">
      <c r="A30" s="783" t="s">
        <v>1</v>
      </c>
      <c r="B30" s="783"/>
      <c r="C30" s="6">
        <f>SUM(C5:C22)</f>
        <v>10104</v>
      </c>
      <c r="D30" s="6">
        <f>SUM(D5:D22)</f>
        <v>399</v>
      </c>
      <c r="E30" s="6">
        <f>SUM(E5:E22)</f>
        <v>294</v>
      </c>
      <c r="F30" s="6">
        <f>SUM(F5:F22)</f>
        <v>11</v>
      </c>
      <c r="G30" s="299">
        <f t="shared" si="1"/>
        <v>704</v>
      </c>
      <c r="I30" s="26"/>
      <c r="J30" s="26"/>
      <c r="K30" s="56"/>
      <c r="L30" s="41"/>
      <c r="M30" s="41"/>
      <c r="N30" s="41"/>
    </row>
    <row r="31" spans="1:14" ht="12.75">
      <c r="A31" s="783" t="s">
        <v>2</v>
      </c>
      <c r="B31" s="783"/>
      <c r="C31" s="6">
        <f>SUM(C23:C29)</f>
        <v>3833</v>
      </c>
      <c r="D31" s="6">
        <f>SUM(D23:D29)</f>
        <v>104</v>
      </c>
      <c r="E31" s="6">
        <f>SUM(E23:E29)</f>
        <v>47</v>
      </c>
      <c r="F31" s="6">
        <f>SUM(F23:F29)</f>
        <v>48</v>
      </c>
      <c r="G31" s="299">
        <f t="shared" si="1"/>
        <v>199</v>
      </c>
      <c r="I31" s="55"/>
      <c r="J31" s="55"/>
      <c r="K31" s="57"/>
      <c r="L31" s="41"/>
      <c r="M31" s="41"/>
      <c r="N31" s="41"/>
    </row>
    <row r="32" spans="1:14" ht="12.75">
      <c r="A32" s="783" t="s">
        <v>0</v>
      </c>
      <c r="B32" s="783"/>
      <c r="C32" s="6">
        <f>SUM(C30:C31)</f>
        <v>13937</v>
      </c>
      <c r="D32" s="6">
        <f>SUM(D30:D31)</f>
        <v>503</v>
      </c>
      <c r="E32" s="6">
        <f>SUM(E30:E31)</f>
        <v>341</v>
      </c>
      <c r="F32" s="6">
        <f>SUM(F30:F31)</f>
        <v>59</v>
      </c>
      <c r="G32" s="299">
        <f t="shared" si="1"/>
        <v>903</v>
      </c>
      <c r="I32" s="55"/>
      <c r="J32" s="55"/>
      <c r="K32" s="57"/>
      <c r="L32" s="41"/>
      <c r="M32" s="41"/>
      <c r="N32" s="41"/>
    </row>
    <row r="33" spans="1:14" ht="12.75">
      <c r="A33" s="15"/>
      <c r="B33" s="15"/>
      <c r="C33" s="15"/>
      <c r="D33" s="15"/>
      <c r="E33" s="15"/>
      <c r="F33" s="15"/>
      <c r="G33" s="15"/>
      <c r="I33" s="41"/>
      <c r="J33" s="41"/>
      <c r="K33" s="53"/>
      <c r="L33" s="41"/>
      <c r="M33" s="41"/>
      <c r="N33" s="41"/>
    </row>
    <row r="34" spans="1:4" ht="12.75">
      <c r="A34" s="15"/>
      <c r="B34" s="41"/>
      <c r="C34" s="41"/>
      <c r="D34" s="41"/>
    </row>
    <row r="35" spans="1:4" ht="12.75">
      <c r="A35" s="15"/>
      <c r="B35" s="41"/>
      <c r="C35" s="41"/>
      <c r="D35" s="41"/>
    </row>
    <row r="36" spans="1:4" ht="12.75">
      <c r="A36" s="15"/>
      <c r="B36" s="41"/>
      <c r="C36" s="41"/>
      <c r="D36" s="41"/>
    </row>
    <row r="37" spans="1:11" ht="12.75">
      <c r="A37" s="15"/>
      <c r="B37" s="15"/>
      <c r="C37" s="15"/>
      <c r="D37" s="15"/>
      <c r="E37" s="15"/>
      <c r="F37" s="15"/>
      <c r="G37" s="15"/>
      <c r="I37" s="41"/>
      <c r="J37" s="41"/>
      <c r="K37" s="41"/>
    </row>
    <row r="38" spans="1:11" ht="12.75">
      <c r="A38" s="15"/>
      <c r="B38" s="15"/>
      <c r="C38" s="15"/>
      <c r="D38" s="15"/>
      <c r="E38" s="15"/>
      <c r="F38" s="15"/>
      <c r="G38" s="15"/>
      <c r="I38" s="41"/>
      <c r="J38" s="41"/>
      <c r="K38" s="41"/>
    </row>
    <row r="39" spans="1:11" ht="12.75">
      <c r="A39" s="15"/>
      <c r="B39" s="15"/>
      <c r="C39" s="15"/>
      <c r="D39" s="15"/>
      <c r="E39" s="15"/>
      <c r="F39" s="15"/>
      <c r="G39" s="15"/>
      <c r="I39" s="41"/>
      <c r="J39" s="41"/>
      <c r="K39" s="41"/>
    </row>
    <row r="40" spans="1:11" ht="12.75">
      <c r="A40" s="15"/>
      <c r="B40" s="15"/>
      <c r="C40" s="15"/>
      <c r="D40" s="15"/>
      <c r="E40" s="15"/>
      <c r="F40" s="15"/>
      <c r="G40" s="15"/>
      <c r="I40" s="41"/>
      <c r="J40" s="41"/>
      <c r="K40" s="41"/>
    </row>
    <row r="41" spans="1:11" ht="12.75">
      <c r="A41" s="15"/>
      <c r="B41" s="15"/>
      <c r="C41" s="15"/>
      <c r="D41" s="15"/>
      <c r="E41" s="15"/>
      <c r="F41" s="15"/>
      <c r="G41" s="15"/>
      <c r="I41" s="41"/>
      <c r="J41" s="41"/>
      <c r="K41" s="41"/>
    </row>
    <row r="42" spans="1:11" ht="12.75">
      <c r="A42" s="15"/>
      <c r="B42" s="15"/>
      <c r="C42" s="15"/>
      <c r="D42" s="15"/>
      <c r="E42" s="15"/>
      <c r="F42" s="15"/>
      <c r="G42" s="15"/>
      <c r="I42" s="41"/>
      <c r="J42" s="41"/>
      <c r="K42" s="41"/>
    </row>
    <row r="43" spans="1:11" ht="12.75">
      <c r="A43" s="15"/>
      <c r="B43" s="15"/>
      <c r="C43" s="15"/>
      <c r="D43" s="15"/>
      <c r="E43" s="15"/>
      <c r="F43" s="15"/>
      <c r="G43" s="15"/>
      <c r="I43" s="41"/>
      <c r="J43" s="41"/>
      <c r="K43" s="41"/>
    </row>
    <row r="44" spans="1:11" ht="12.75">
      <c r="A44" s="15"/>
      <c r="B44" s="15"/>
      <c r="C44" s="15"/>
      <c r="D44" s="15"/>
      <c r="E44" s="15"/>
      <c r="F44" s="15"/>
      <c r="G44" s="15"/>
      <c r="I44" s="41"/>
      <c r="J44" s="41"/>
      <c r="K44" s="41"/>
    </row>
    <row r="45" spans="1:11" ht="12.75">
      <c r="A45" s="15"/>
      <c r="B45" s="15"/>
      <c r="C45" s="15"/>
      <c r="D45" s="15"/>
      <c r="E45" s="15"/>
      <c r="F45" s="15"/>
      <c r="G45" s="15"/>
      <c r="I45" s="41"/>
      <c r="J45" s="41"/>
      <c r="K45" s="41"/>
    </row>
    <row r="46" spans="1:11" ht="12.75">
      <c r="A46" s="15"/>
      <c r="B46" s="15"/>
      <c r="C46" s="15"/>
      <c r="D46" s="15"/>
      <c r="E46" s="15"/>
      <c r="F46" s="15"/>
      <c r="G46" s="15"/>
      <c r="I46" s="41"/>
      <c r="J46" s="41"/>
      <c r="K46" s="41"/>
    </row>
    <row r="47" spans="1:11" ht="12.75">
      <c r="A47" s="15"/>
      <c r="B47" s="15"/>
      <c r="C47" s="15"/>
      <c r="D47" s="15"/>
      <c r="E47" s="15"/>
      <c r="F47" s="15"/>
      <c r="G47" s="15"/>
      <c r="I47" s="41"/>
      <c r="J47" s="41"/>
      <c r="K47" s="41"/>
    </row>
    <row r="48" spans="1:11" ht="12.75">
      <c r="A48" s="15"/>
      <c r="B48" s="15"/>
      <c r="C48" s="15"/>
      <c r="D48" s="15"/>
      <c r="E48" s="15"/>
      <c r="F48" s="15"/>
      <c r="G48" s="15"/>
      <c r="I48" s="41"/>
      <c r="J48" s="41"/>
      <c r="K48" s="41"/>
    </row>
    <row r="49" spans="1:11" ht="12.75">
      <c r="A49" s="15"/>
      <c r="B49" s="15"/>
      <c r="C49" s="15"/>
      <c r="D49" s="15"/>
      <c r="E49" s="15"/>
      <c r="F49" s="15"/>
      <c r="G49" s="15"/>
      <c r="I49" s="41"/>
      <c r="J49" s="41"/>
      <c r="K49" s="41"/>
    </row>
    <row r="50" spans="1:11" ht="12.75">
      <c r="A50" s="15"/>
      <c r="B50" s="15"/>
      <c r="C50" s="15"/>
      <c r="D50" s="15"/>
      <c r="E50" s="15"/>
      <c r="F50" s="15"/>
      <c r="G50" s="15"/>
      <c r="I50" s="41"/>
      <c r="J50" s="41"/>
      <c r="K50" s="41"/>
    </row>
    <row r="51" spans="9:11" ht="12.75">
      <c r="I51" s="41"/>
      <c r="J51" s="41"/>
      <c r="K51" s="41"/>
    </row>
    <row r="52" spans="9:11" ht="12.75">
      <c r="I52" s="41"/>
      <c r="J52" s="41"/>
      <c r="K52" s="41"/>
    </row>
    <row r="53" spans="9:11" ht="12.75">
      <c r="I53" s="41"/>
      <c r="J53" s="41"/>
      <c r="K53" s="41"/>
    </row>
    <row r="54" spans="9:11" ht="12.75">
      <c r="I54" s="41"/>
      <c r="J54" s="41"/>
      <c r="K54" s="41"/>
    </row>
    <row r="55" spans="9:11" ht="12.75">
      <c r="I55" s="41"/>
      <c r="J55" s="41"/>
      <c r="K55" s="41"/>
    </row>
    <row r="56" spans="9:11" ht="12.75">
      <c r="I56" s="41"/>
      <c r="J56" s="41"/>
      <c r="K56" s="41"/>
    </row>
    <row r="57" spans="9:11" ht="12.75">
      <c r="I57" s="41"/>
      <c r="J57" s="41"/>
      <c r="K57" s="41"/>
    </row>
    <row r="58" spans="9:11" ht="12.75">
      <c r="I58" s="41"/>
      <c r="J58" s="41"/>
      <c r="K58" s="41"/>
    </row>
    <row r="59" spans="9:11" ht="12.75">
      <c r="I59" s="41"/>
      <c r="J59" s="41"/>
      <c r="K59" s="41"/>
    </row>
    <row r="60" spans="9:11" ht="12.75">
      <c r="I60" s="41"/>
      <c r="J60" s="41"/>
      <c r="K60" s="41"/>
    </row>
    <row r="61" spans="9:11" ht="12.75">
      <c r="I61" s="41"/>
      <c r="J61" s="41"/>
      <c r="K61" s="41"/>
    </row>
    <row r="62" spans="9:11" ht="12.75">
      <c r="I62" s="41"/>
      <c r="J62" s="41"/>
      <c r="K62" s="41"/>
    </row>
    <row r="63" spans="9:11" ht="12.75">
      <c r="I63" s="41"/>
      <c r="J63" s="41"/>
      <c r="K63" s="41"/>
    </row>
    <row r="64" spans="9:11" ht="12.75">
      <c r="I64" s="41"/>
      <c r="J64" s="41"/>
      <c r="K64" s="41"/>
    </row>
    <row r="65" spans="9:11" ht="12.75">
      <c r="I65" s="41"/>
      <c r="J65" s="41"/>
      <c r="K65" s="41"/>
    </row>
    <row r="66" spans="9:11" ht="12.75">
      <c r="I66" s="41"/>
      <c r="J66" s="41"/>
      <c r="K66" s="41"/>
    </row>
    <row r="67" spans="9:11" ht="12.75">
      <c r="I67" s="41"/>
      <c r="J67" s="41"/>
      <c r="K67" s="41"/>
    </row>
    <row r="68" spans="9:11" ht="12.75">
      <c r="I68" s="41"/>
      <c r="J68" s="41"/>
      <c r="K68" s="41"/>
    </row>
    <row r="69" spans="9:11" ht="12.75">
      <c r="I69" s="41"/>
      <c r="J69" s="41"/>
      <c r="K69" s="41"/>
    </row>
    <row r="70" spans="9:11" ht="12.75">
      <c r="I70" s="41"/>
      <c r="J70" s="41"/>
      <c r="K70" s="41"/>
    </row>
    <row r="71" spans="9:11" ht="12.75">
      <c r="I71" s="41"/>
      <c r="J71" s="41"/>
      <c r="K71" s="41"/>
    </row>
    <row r="72" spans="9:11" ht="12.75">
      <c r="I72" s="41"/>
      <c r="J72" s="41"/>
      <c r="K72" s="41"/>
    </row>
    <row r="73" spans="9:11" ht="12.75">
      <c r="I73" s="41"/>
      <c r="J73" s="41"/>
      <c r="K73" s="41"/>
    </row>
    <row r="74" spans="9:11" ht="12.75">
      <c r="I74" s="41"/>
      <c r="J74" s="41"/>
      <c r="K74" s="41"/>
    </row>
    <row r="75" spans="9:11" ht="12.75">
      <c r="I75" s="41"/>
      <c r="J75" s="41"/>
      <c r="K75" s="41"/>
    </row>
    <row r="76" spans="9:11" ht="12.75">
      <c r="I76" s="41"/>
      <c r="J76" s="41"/>
      <c r="K76" s="41"/>
    </row>
    <row r="77" spans="9:11" ht="12.75">
      <c r="I77" s="41"/>
      <c r="J77" s="41"/>
      <c r="K77" s="41"/>
    </row>
    <row r="78" spans="9:11" ht="12.75">
      <c r="I78" s="41"/>
      <c r="J78" s="41"/>
      <c r="K78" s="41"/>
    </row>
    <row r="79" spans="9:11" ht="12.75">
      <c r="I79" s="41"/>
      <c r="J79" s="41"/>
      <c r="K79" s="41"/>
    </row>
    <row r="80" spans="9:11" ht="12.75">
      <c r="I80" s="41"/>
      <c r="J80" s="41"/>
      <c r="K80" s="41"/>
    </row>
    <row r="81" spans="9:11" ht="12.75">
      <c r="I81" s="41"/>
      <c r="J81" s="41"/>
      <c r="K81" s="41"/>
    </row>
    <row r="82" spans="9:11" ht="12.75">
      <c r="I82" s="41"/>
      <c r="J82" s="41"/>
      <c r="K82" s="41"/>
    </row>
    <row r="83" spans="9:11" ht="12.75">
      <c r="I83" s="41"/>
      <c r="J83" s="41"/>
      <c r="K83" s="41"/>
    </row>
    <row r="84" spans="9:11" ht="12.75">
      <c r="I84" s="41"/>
      <c r="J84" s="41"/>
      <c r="K84" s="41"/>
    </row>
    <row r="85" spans="9:11" ht="12.75">
      <c r="I85" s="41"/>
      <c r="J85" s="41"/>
      <c r="K85" s="41"/>
    </row>
    <row r="86" spans="9:11" ht="12.75">
      <c r="I86" s="41"/>
      <c r="J86" s="41"/>
      <c r="K86" s="41"/>
    </row>
    <row r="87" spans="9:11" ht="12.75">
      <c r="I87" s="41"/>
      <c r="J87" s="41"/>
      <c r="K87" s="41"/>
    </row>
    <row r="88" spans="9:11" ht="12.75">
      <c r="I88" s="41"/>
      <c r="J88" s="41"/>
      <c r="K88" s="41"/>
    </row>
    <row r="89" spans="9:11" ht="12.75">
      <c r="I89" s="41"/>
      <c r="J89" s="41"/>
      <c r="K89" s="41"/>
    </row>
    <row r="90" spans="9:11" ht="12.75">
      <c r="I90" s="41"/>
      <c r="J90" s="41"/>
      <c r="K90" s="41"/>
    </row>
    <row r="91" spans="9:11" ht="12.75">
      <c r="I91" s="41"/>
      <c r="J91" s="41"/>
      <c r="K91" s="41"/>
    </row>
    <row r="92" spans="9:11" ht="12.75">
      <c r="I92" s="41"/>
      <c r="J92" s="41"/>
      <c r="K92" s="41"/>
    </row>
    <row r="93" spans="9:11" ht="12.75">
      <c r="I93" s="41"/>
      <c r="J93" s="41"/>
      <c r="K93" s="41"/>
    </row>
    <row r="94" spans="9:11" ht="12.75">
      <c r="I94" s="41"/>
      <c r="J94" s="41"/>
      <c r="K94" s="41"/>
    </row>
    <row r="95" spans="9:11" ht="12.75">
      <c r="I95" s="41"/>
      <c r="J95" s="41"/>
      <c r="K95" s="41"/>
    </row>
    <row r="96" spans="9:11" ht="12.75">
      <c r="I96" s="41"/>
      <c r="J96" s="41"/>
      <c r="K96" s="41"/>
    </row>
    <row r="97" spans="9:11" ht="12.75">
      <c r="I97" s="41"/>
      <c r="J97" s="41"/>
      <c r="K97" s="41"/>
    </row>
    <row r="98" spans="9:11" ht="12.75">
      <c r="I98" s="41"/>
      <c r="J98" s="41"/>
      <c r="K98" s="41"/>
    </row>
    <row r="99" spans="9:11" ht="12.75">
      <c r="I99" s="41"/>
      <c r="J99" s="41"/>
      <c r="K99" s="41"/>
    </row>
    <row r="100" spans="9:11" ht="12.75">
      <c r="I100" s="41"/>
      <c r="J100" s="41"/>
      <c r="K100" s="41"/>
    </row>
    <row r="101" spans="9:11" ht="12.75">
      <c r="I101" s="41"/>
      <c r="J101" s="41"/>
      <c r="K101" s="41"/>
    </row>
    <row r="102" spans="9:11" ht="12.75">
      <c r="I102" s="41"/>
      <c r="J102" s="41"/>
      <c r="K102" s="41"/>
    </row>
    <row r="103" spans="9:11" ht="12.75">
      <c r="I103" s="41"/>
      <c r="J103" s="41"/>
      <c r="K103" s="41"/>
    </row>
    <row r="104" spans="9:11" ht="12.75">
      <c r="I104" s="41"/>
      <c r="J104" s="41"/>
      <c r="K104" s="41"/>
    </row>
    <row r="105" spans="9:11" ht="12.75">
      <c r="I105" s="41"/>
      <c r="J105" s="41"/>
      <c r="K105" s="41"/>
    </row>
    <row r="106" spans="9:11" ht="12.75">
      <c r="I106" s="41"/>
      <c r="J106" s="41"/>
      <c r="K106" s="41"/>
    </row>
    <row r="107" spans="9:11" ht="12.75">
      <c r="I107" s="41"/>
      <c r="J107" s="41"/>
      <c r="K107" s="41"/>
    </row>
    <row r="108" spans="9:11" ht="12.75">
      <c r="I108" s="41"/>
      <c r="J108" s="41"/>
      <c r="K108" s="41"/>
    </row>
    <row r="109" spans="9:11" ht="12.75">
      <c r="I109" s="41"/>
      <c r="J109" s="41"/>
      <c r="K109" s="41"/>
    </row>
    <row r="110" spans="9:11" ht="12.75">
      <c r="I110" s="41"/>
      <c r="J110" s="41"/>
      <c r="K110" s="41"/>
    </row>
    <row r="111" spans="9:11" ht="12.75">
      <c r="I111" s="41"/>
      <c r="J111" s="41"/>
      <c r="K111" s="41"/>
    </row>
    <row r="112" spans="9:11" ht="12.75">
      <c r="I112" s="41"/>
      <c r="J112" s="41"/>
      <c r="K112" s="41"/>
    </row>
    <row r="113" spans="9:11" ht="12.75">
      <c r="I113" s="41"/>
      <c r="J113" s="41"/>
      <c r="K113" s="41"/>
    </row>
    <row r="114" spans="9:11" ht="12.75">
      <c r="I114" s="41"/>
      <c r="J114" s="41"/>
      <c r="K114" s="41"/>
    </row>
    <row r="115" spans="9:11" ht="12.75">
      <c r="I115" s="41"/>
      <c r="J115" s="41"/>
      <c r="K115" s="41"/>
    </row>
    <row r="116" spans="9:11" ht="12.75">
      <c r="I116" s="41"/>
      <c r="J116" s="41"/>
      <c r="K116" s="41"/>
    </row>
    <row r="117" spans="9:11" ht="12.75">
      <c r="I117" s="41"/>
      <c r="J117" s="41"/>
      <c r="K117" s="41"/>
    </row>
    <row r="118" spans="9:11" ht="12.75">
      <c r="I118" s="41"/>
      <c r="J118" s="41"/>
      <c r="K118" s="41"/>
    </row>
    <row r="119" spans="9:11" ht="12.75">
      <c r="I119" s="41"/>
      <c r="J119" s="41"/>
      <c r="K119" s="41"/>
    </row>
    <row r="120" spans="9:11" ht="12.75">
      <c r="I120" s="41"/>
      <c r="J120" s="41"/>
      <c r="K120" s="41"/>
    </row>
    <row r="121" spans="9:11" ht="12.75">
      <c r="I121" s="41"/>
      <c r="J121" s="41"/>
      <c r="K121" s="41"/>
    </row>
    <row r="122" spans="9:11" ht="12.75">
      <c r="I122" s="41"/>
      <c r="J122" s="41"/>
      <c r="K122" s="41"/>
    </row>
    <row r="123" spans="9:11" ht="12.75">
      <c r="I123" s="41"/>
      <c r="J123" s="41"/>
      <c r="K123" s="41"/>
    </row>
    <row r="124" spans="9:11" ht="12.75">
      <c r="I124" s="41"/>
      <c r="J124" s="41"/>
      <c r="K124" s="41"/>
    </row>
    <row r="125" spans="9:11" ht="12.75">
      <c r="I125" s="41"/>
      <c r="J125" s="41"/>
      <c r="K125" s="41"/>
    </row>
    <row r="126" spans="9:11" ht="12.75">
      <c r="I126" s="41"/>
      <c r="J126" s="41"/>
      <c r="K126" s="41"/>
    </row>
    <row r="127" spans="9:11" ht="12.75">
      <c r="I127" s="41"/>
      <c r="J127" s="41"/>
      <c r="K127" s="41"/>
    </row>
    <row r="128" spans="9:11" ht="12.75">
      <c r="I128" s="41"/>
      <c r="J128" s="41"/>
      <c r="K128" s="41"/>
    </row>
    <row r="129" spans="9:11" ht="12.75">
      <c r="I129" s="41"/>
      <c r="J129" s="41"/>
      <c r="K129" s="41"/>
    </row>
    <row r="130" spans="9:11" ht="12.75">
      <c r="I130" s="41"/>
      <c r="J130" s="41"/>
      <c r="K130" s="41"/>
    </row>
    <row r="131" spans="9:11" ht="12.75">
      <c r="I131" s="41"/>
      <c r="J131" s="41"/>
      <c r="K131" s="41"/>
    </row>
    <row r="132" spans="9:11" ht="12.75">
      <c r="I132" s="41"/>
      <c r="J132" s="41"/>
      <c r="K132" s="41"/>
    </row>
    <row r="133" spans="9:11" ht="12.75">
      <c r="I133" s="41"/>
      <c r="J133" s="41"/>
      <c r="K133" s="41"/>
    </row>
    <row r="134" spans="9:11" ht="12.75">
      <c r="I134" s="41"/>
      <c r="J134" s="41"/>
      <c r="K134" s="41"/>
    </row>
    <row r="135" spans="9:11" ht="12.75">
      <c r="I135" s="41"/>
      <c r="J135" s="41"/>
      <c r="K135" s="41"/>
    </row>
    <row r="136" spans="9:11" ht="12.75">
      <c r="I136" s="41"/>
      <c r="J136" s="41"/>
      <c r="K136" s="41"/>
    </row>
    <row r="137" spans="9:11" ht="12.75">
      <c r="I137" s="41"/>
      <c r="J137" s="41"/>
      <c r="K137" s="41"/>
    </row>
    <row r="138" spans="9:11" ht="12.75">
      <c r="I138" s="41"/>
      <c r="J138" s="41"/>
      <c r="K138" s="41"/>
    </row>
    <row r="139" spans="9:11" ht="12.75">
      <c r="I139" s="41"/>
      <c r="J139" s="41"/>
      <c r="K139" s="41"/>
    </row>
    <row r="140" spans="9:11" ht="12.75">
      <c r="I140" s="41"/>
      <c r="J140" s="41"/>
      <c r="K140" s="41"/>
    </row>
    <row r="141" spans="9:11" ht="12.75">
      <c r="I141" s="41"/>
      <c r="J141" s="41"/>
      <c r="K141" s="41"/>
    </row>
    <row r="142" spans="9:11" ht="12.75">
      <c r="I142" s="41"/>
      <c r="J142" s="41"/>
      <c r="K142" s="41"/>
    </row>
    <row r="143" spans="9:11" ht="12.75">
      <c r="I143" s="41"/>
      <c r="J143" s="41"/>
      <c r="K143" s="41"/>
    </row>
    <row r="144" spans="9:11" ht="12.75">
      <c r="I144" s="41"/>
      <c r="J144" s="41"/>
      <c r="K144" s="41"/>
    </row>
    <row r="145" spans="9:11" ht="12.75">
      <c r="I145" s="41"/>
      <c r="J145" s="41"/>
      <c r="K145" s="41"/>
    </row>
    <row r="146" spans="9:11" ht="12.75">
      <c r="I146" s="41"/>
      <c r="J146" s="41"/>
      <c r="K146" s="41"/>
    </row>
    <row r="147" spans="9:11" ht="12.75">
      <c r="I147" s="41"/>
      <c r="J147" s="41"/>
      <c r="K147" s="41"/>
    </row>
    <row r="148" spans="9:11" ht="12.75">
      <c r="I148" s="41"/>
      <c r="J148" s="41"/>
      <c r="K148" s="41"/>
    </row>
    <row r="149" spans="9:11" ht="12.75">
      <c r="I149" s="41"/>
      <c r="J149" s="41"/>
      <c r="K149" s="41"/>
    </row>
    <row r="150" spans="9:11" ht="12.75">
      <c r="I150" s="41"/>
      <c r="J150" s="41"/>
      <c r="K150" s="41"/>
    </row>
    <row r="151" spans="9:11" ht="12.75">
      <c r="I151" s="41"/>
      <c r="J151" s="41"/>
      <c r="K151" s="41"/>
    </row>
    <row r="152" spans="9:11" ht="12.75">
      <c r="I152" s="41"/>
      <c r="J152" s="41"/>
      <c r="K152" s="41"/>
    </row>
    <row r="153" spans="9:11" ht="12.75">
      <c r="I153" s="41"/>
      <c r="J153" s="41"/>
      <c r="K153" s="41"/>
    </row>
    <row r="154" spans="9:11" ht="12.75">
      <c r="I154" s="41"/>
      <c r="J154" s="41"/>
      <c r="K154" s="41"/>
    </row>
    <row r="155" spans="9:11" ht="12.75">
      <c r="I155" s="41"/>
      <c r="J155" s="41"/>
      <c r="K155" s="41"/>
    </row>
    <row r="156" spans="9:11" ht="12.75">
      <c r="I156" s="41"/>
      <c r="J156" s="41"/>
      <c r="K156" s="41"/>
    </row>
    <row r="157" spans="9:11" ht="12.75">
      <c r="I157" s="41"/>
      <c r="J157" s="41"/>
      <c r="K157" s="41"/>
    </row>
    <row r="158" spans="9:11" ht="12.75">
      <c r="I158" s="41"/>
      <c r="J158" s="41"/>
      <c r="K158" s="41"/>
    </row>
    <row r="159" spans="9:11" ht="12.75">
      <c r="I159" s="41"/>
      <c r="J159" s="41"/>
      <c r="K159" s="41"/>
    </row>
    <row r="160" spans="9:11" ht="12.75">
      <c r="I160" s="41"/>
      <c r="J160" s="41"/>
      <c r="K160" s="41"/>
    </row>
    <row r="161" spans="9:11" ht="12.75">
      <c r="I161" s="41"/>
      <c r="J161" s="41"/>
      <c r="K161" s="41"/>
    </row>
    <row r="162" spans="9:11" ht="12.75">
      <c r="I162" s="41"/>
      <c r="J162" s="41"/>
      <c r="K162" s="41"/>
    </row>
    <row r="163" spans="9:11" ht="12.75">
      <c r="I163" s="41"/>
      <c r="J163" s="41"/>
      <c r="K163" s="41"/>
    </row>
    <row r="164" spans="9:11" ht="12.75">
      <c r="I164" s="41"/>
      <c r="J164" s="41"/>
      <c r="K164" s="41"/>
    </row>
    <row r="165" spans="9:11" ht="12.75">
      <c r="I165" s="41"/>
      <c r="J165" s="41"/>
      <c r="K165" s="41"/>
    </row>
    <row r="166" spans="9:11" ht="12.75">
      <c r="I166" s="41"/>
      <c r="J166" s="41"/>
      <c r="K166" s="41"/>
    </row>
    <row r="167" spans="9:11" ht="12.75">
      <c r="I167" s="41"/>
      <c r="J167" s="41"/>
      <c r="K167" s="41"/>
    </row>
    <row r="168" spans="9:11" ht="12.75">
      <c r="I168" s="41"/>
      <c r="J168" s="41"/>
      <c r="K168" s="41"/>
    </row>
    <row r="169" spans="9:11" ht="12.75">
      <c r="I169" s="41"/>
      <c r="J169" s="41"/>
      <c r="K169" s="41"/>
    </row>
    <row r="170" spans="9:11" ht="12.75">
      <c r="I170" s="41"/>
      <c r="J170" s="41"/>
      <c r="K170" s="41"/>
    </row>
    <row r="171" spans="9:11" ht="12.75">
      <c r="I171" s="41"/>
      <c r="J171" s="41"/>
      <c r="K171" s="41"/>
    </row>
    <row r="172" spans="9:11" ht="12.75">
      <c r="I172" s="41"/>
      <c r="J172" s="41"/>
      <c r="K172" s="41"/>
    </row>
    <row r="173" spans="9:11" ht="12.75">
      <c r="I173" s="41"/>
      <c r="J173" s="41"/>
      <c r="K173" s="41"/>
    </row>
    <row r="174" spans="9:11" ht="12.75">
      <c r="I174" s="41"/>
      <c r="J174" s="41"/>
      <c r="K174" s="41"/>
    </row>
    <row r="175" spans="9:11" ht="12.75">
      <c r="I175" s="41"/>
      <c r="J175" s="41"/>
      <c r="K175" s="41"/>
    </row>
    <row r="176" spans="9:11" ht="12.75">
      <c r="I176" s="41"/>
      <c r="J176" s="41"/>
      <c r="K176" s="41"/>
    </row>
    <row r="177" spans="9:11" ht="12.75">
      <c r="I177" s="41"/>
      <c r="J177" s="41"/>
      <c r="K177" s="41"/>
    </row>
    <row r="178" spans="9:11" ht="12.75">
      <c r="I178" s="41"/>
      <c r="J178" s="41"/>
      <c r="K178" s="41"/>
    </row>
    <row r="179" spans="9:11" ht="12.75">
      <c r="I179" s="41"/>
      <c r="J179" s="41"/>
      <c r="K179" s="41"/>
    </row>
    <row r="180" spans="9:11" ht="12.75">
      <c r="I180" s="41"/>
      <c r="J180" s="41"/>
      <c r="K180" s="41"/>
    </row>
    <row r="181" spans="9:11" ht="12.75">
      <c r="I181" s="41"/>
      <c r="J181" s="41"/>
      <c r="K181" s="41"/>
    </row>
    <row r="182" spans="9:11" ht="12.75">
      <c r="I182" s="41"/>
      <c r="J182" s="41"/>
      <c r="K182" s="41"/>
    </row>
    <row r="183" spans="9:11" ht="12.75">
      <c r="I183" s="41"/>
      <c r="J183" s="41"/>
      <c r="K183" s="41"/>
    </row>
  </sheetData>
  <sheetProtection/>
  <mergeCells count="5">
    <mergeCell ref="C3:G3"/>
    <mergeCell ref="A1:G2"/>
    <mergeCell ref="A32:B32"/>
    <mergeCell ref="A31:B31"/>
    <mergeCell ref="A30:B30"/>
  </mergeCells>
  <printOptions horizontalCentered="1" verticalCentered="1"/>
  <pageMargins left="0.75" right="0.75" top="1" bottom="1" header="0.5" footer="0.5"/>
  <pageSetup horizontalDpi="1200" verticalDpi="12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11.140625" style="0" customWidth="1"/>
    <col min="2" max="2" width="15.28125" style="0" customWidth="1"/>
  </cols>
  <sheetData>
    <row r="1" spans="1:7" ht="12.75" customHeight="1">
      <c r="A1" s="812" t="s">
        <v>784</v>
      </c>
      <c r="B1" s="812"/>
      <c r="C1" s="812"/>
      <c r="D1" s="812"/>
      <c r="E1" s="812"/>
      <c r="F1" s="812"/>
      <c r="G1" s="812"/>
    </row>
    <row r="2" spans="1:7" ht="12.75">
      <c r="A2" s="812"/>
      <c r="B2" s="812"/>
      <c r="C2" s="812"/>
      <c r="D2" s="812"/>
      <c r="E2" s="812"/>
      <c r="F2" s="812"/>
      <c r="G2" s="812"/>
    </row>
    <row r="3" spans="1:7" ht="12.75">
      <c r="A3" s="15" t="s">
        <v>551</v>
      </c>
      <c r="B3" s="15"/>
      <c r="C3" s="15"/>
      <c r="D3" s="15"/>
      <c r="E3" s="15"/>
      <c r="F3" s="15"/>
      <c r="G3" s="15"/>
    </row>
    <row r="4" spans="1:7" ht="12.75">
      <c r="A4" s="929" t="s">
        <v>59</v>
      </c>
      <c r="B4" s="889" t="s">
        <v>28</v>
      </c>
      <c r="C4" s="783" t="s">
        <v>127</v>
      </c>
      <c r="D4" s="783"/>
      <c r="E4" s="783"/>
      <c r="F4" s="783"/>
      <c r="G4" s="930" t="s">
        <v>115</v>
      </c>
    </row>
    <row r="5" spans="1:7" ht="57.75">
      <c r="A5" s="929"/>
      <c r="B5" s="889"/>
      <c r="C5" s="301" t="s">
        <v>552</v>
      </c>
      <c r="D5" s="301" t="s">
        <v>553</v>
      </c>
      <c r="E5" s="301" t="s">
        <v>554</v>
      </c>
      <c r="F5" s="301" t="s">
        <v>555</v>
      </c>
      <c r="G5" s="930"/>
    </row>
    <row r="6" spans="1:9" ht="12.75">
      <c r="A6" s="1">
        <v>1</v>
      </c>
      <c r="B6" s="8" t="s">
        <v>83</v>
      </c>
      <c r="C6" s="8">
        <v>42</v>
      </c>
      <c r="D6" s="8">
        <v>465</v>
      </c>
      <c r="E6" s="8">
        <v>14435</v>
      </c>
      <c r="F6" s="8">
        <v>28752</v>
      </c>
      <c r="G6" s="29">
        <f>SUM(C6:F6)</f>
        <v>43694</v>
      </c>
      <c r="H6" s="24"/>
      <c r="I6" s="41"/>
    </row>
    <row r="7" spans="1:9" ht="12.75">
      <c r="A7" s="1">
        <v>2</v>
      </c>
      <c r="B7" s="8" t="s">
        <v>84</v>
      </c>
      <c r="C7" s="8">
        <v>15</v>
      </c>
      <c r="D7" s="8">
        <v>146</v>
      </c>
      <c r="E7" s="8">
        <v>4331</v>
      </c>
      <c r="F7" s="8">
        <v>6808</v>
      </c>
      <c r="G7" s="29">
        <f aca="true" t="shared" si="0" ref="G7:G29">SUM(C7:F7)</f>
        <v>11300</v>
      </c>
      <c r="H7" s="24"/>
      <c r="I7" s="41"/>
    </row>
    <row r="8" spans="1:9" ht="12.75">
      <c r="A8" s="1">
        <v>3</v>
      </c>
      <c r="B8" s="8" t="s">
        <v>85</v>
      </c>
      <c r="C8" s="244">
        <v>0</v>
      </c>
      <c r="D8" s="244">
        <v>17</v>
      </c>
      <c r="E8" s="244">
        <v>1284</v>
      </c>
      <c r="F8" s="244">
        <v>3039</v>
      </c>
      <c r="G8" s="29">
        <f t="shared" si="0"/>
        <v>4340</v>
      </c>
      <c r="H8" s="24"/>
      <c r="I8" s="41"/>
    </row>
    <row r="9" spans="1:9" ht="12.75">
      <c r="A9" s="1">
        <v>4</v>
      </c>
      <c r="B9" s="8" t="s">
        <v>86</v>
      </c>
      <c r="C9" s="567">
        <v>5</v>
      </c>
      <c r="D9" s="567">
        <v>9</v>
      </c>
      <c r="E9" s="567">
        <v>1109</v>
      </c>
      <c r="F9" s="567">
        <v>3028</v>
      </c>
      <c r="G9" s="29">
        <f t="shared" si="0"/>
        <v>4151</v>
      </c>
      <c r="H9" s="24"/>
      <c r="I9" s="41"/>
    </row>
    <row r="10" spans="1:7" ht="12.75">
      <c r="A10" s="1">
        <v>5</v>
      </c>
      <c r="B10" s="8" t="s">
        <v>87</v>
      </c>
      <c r="C10" s="567">
        <v>5</v>
      </c>
      <c r="D10" s="567">
        <v>34</v>
      </c>
      <c r="E10" s="567">
        <v>2631</v>
      </c>
      <c r="F10" s="567">
        <v>3397</v>
      </c>
      <c r="G10" s="29">
        <f t="shared" si="0"/>
        <v>6067</v>
      </c>
    </row>
    <row r="11" spans="1:7" ht="12.75">
      <c r="A11" s="1">
        <v>6</v>
      </c>
      <c r="B11" s="8" t="s">
        <v>88</v>
      </c>
      <c r="C11" s="8">
        <v>7</v>
      </c>
      <c r="D11" s="8">
        <v>10</v>
      </c>
      <c r="E11" s="8">
        <v>2635</v>
      </c>
      <c r="F11" s="8">
        <v>6476</v>
      </c>
      <c r="G11" s="29">
        <f t="shared" si="0"/>
        <v>9128</v>
      </c>
    </row>
    <row r="12" spans="1:7" ht="12.75">
      <c r="A12" s="1">
        <v>7</v>
      </c>
      <c r="B12" s="8" t="s">
        <v>89</v>
      </c>
      <c r="C12" s="568">
        <v>3</v>
      </c>
      <c r="D12" s="568">
        <v>24</v>
      </c>
      <c r="E12" s="568">
        <v>1893</v>
      </c>
      <c r="F12" s="568">
        <v>3615</v>
      </c>
      <c r="G12" s="29">
        <f t="shared" si="0"/>
        <v>5535</v>
      </c>
    </row>
    <row r="13" spans="1:7" ht="12.75">
      <c r="A13" s="1">
        <v>8</v>
      </c>
      <c r="B13" s="8" t="s">
        <v>90</v>
      </c>
      <c r="C13" s="8">
        <v>1</v>
      </c>
      <c r="D13" s="8">
        <v>40</v>
      </c>
      <c r="E13" s="8">
        <v>1763</v>
      </c>
      <c r="F13" s="8">
        <v>2859</v>
      </c>
      <c r="G13" s="29">
        <f t="shared" si="0"/>
        <v>4663</v>
      </c>
    </row>
    <row r="14" spans="1:7" ht="12.75">
      <c r="A14" s="1">
        <v>9</v>
      </c>
      <c r="B14" s="8" t="s">
        <v>91</v>
      </c>
      <c r="C14" s="160">
        <v>5</v>
      </c>
      <c r="D14" s="160">
        <v>69</v>
      </c>
      <c r="E14" s="160">
        <v>2282</v>
      </c>
      <c r="F14" s="160">
        <v>3448</v>
      </c>
      <c r="G14" s="29">
        <f t="shared" si="0"/>
        <v>5804</v>
      </c>
    </row>
    <row r="15" spans="1:7" ht="12.75">
      <c r="A15" s="1">
        <v>10</v>
      </c>
      <c r="B15" s="8" t="s">
        <v>92</v>
      </c>
      <c r="C15" s="8">
        <v>11</v>
      </c>
      <c r="D15" s="8">
        <v>82</v>
      </c>
      <c r="E15" s="8">
        <v>2359</v>
      </c>
      <c r="F15" s="8">
        <v>5731</v>
      </c>
      <c r="G15" s="29">
        <f t="shared" si="0"/>
        <v>8183</v>
      </c>
    </row>
    <row r="16" spans="1:7" ht="12.75">
      <c r="A16" s="1">
        <v>11</v>
      </c>
      <c r="B16" s="8" t="s">
        <v>93</v>
      </c>
      <c r="C16" s="8">
        <v>2</v>
      </c>
      <c r="D16" s="8">
        <v>22</v>
      </c>
      <c r="E16" s="8">
        <v>2407</v>
      </c>
      <c r="F16" s="8">
        <v>2583</v>
      </c>
      <c r="G16" s="29">
        <f t="shared" si="0"/>
        <v>5014</v>
      </c>
    </row>
    <row r="17" spans="1:7" ht="12.75">
      <c r="A17" s="1">
        <v>12</v>
      </c>
      <c r="B17" s="8" t="s">
        <v>94</v>
      </c>
      <c r="C17" s="8">
        <v>6</v>
      </c>
      <c r="D17" s="8">
        <v>14</v>
      </c>
      <c r="E17" s="8">
        <v>2545</v>
      </c>
      <c r="F17" s="8">
        <v>4397</v>
      </c>
      <c r="G17" s="29">
        <f t="shared" si="0"/>
        <v>6962</v>
      </c>
    </row>
    <row r="18" spans="1:9" ht="12.75">
      <c r="A18" s="1">
        <v>13</v>
      </c>
      <c r="B18" s="8" t="s">
        <v>62</v>
      </c>
      <c r="C18" s="8">
        <v>3</v>
      </c>
      <c r="D18" s="8">
        <v>77</v>
      </c>
      <c r="E18" s="8">
        <v>2814</v>
      </c>
      <c r="F18" s="8">
        <v>5914</v>
      </c>
      <c r="G18" s="29">
        <f t="shared" si="0"/>
        <v>8808</v>
      </c>
      <c r="H18" s="24"/>
      <c r="I18" s="41"/>
    </row>
    <row r="19" spans="1:9" ht="12.75">
      <c r="A19" s="1">
        <v>14</v>
      </c>
      <c r="B19" s="8" t="s">
        <v>95</v>
      </c>
      <c r="C19" s="8">
        <v>2</v>
      </c>
      <c r="D19" s="8">
        <v>27</v>
      </c>
      <c r="E19" s="8">
        <v>3465</v>
      </c>
      <c r="F19" s="8">
        <v>6229</v>
      </c>
      <c r="G19" s="29">
        <f t="shared" si="0"/>
        <v>9723</v>
      </c>
      <c r="H19" s="24"/>
      <c r="I19" s="41"/>
    </row>
    <row r="20" spans="1:9" ht="12.75">
      <c r="A20" s="1">
        <v>15</v>
      </c>
      <c r="B20" s="8" t="s">
        <v>48</v>
      </c>
      <c r="C20" s="8"/>
      <c r="D20" s="8">
        <v>2</v>
      </c>
      <c r="E20" s="8">
        <v>732</v>
      </c>
      <c r="F20" s="8">
        <v>1755</v>
      </c>
      <c r="G20" s="29">
        <f t="shared" si="0"/>
        <v>2489</v>
      </c>
      <c r="H20" s="24"/>
      <c r="I20" s="41"/>
    </row>
    <row r="21" spans="1:9" ht="12.75">
      <c r="A21" s="1">
        <v>16</v>
      </c>
      <c r="B21" s="8" t="s">
        <v>96</v>
      </c>
      <c r="C21" s="19"/>
      <c r="D21" s="571">
        <v>3</v>
      </c>
      <c r="E21" s="571">
        <v>869</v>
      </c>
      <c r="F21" s="571">
        <v>2000</v>
      </c>
      <c r="G21" s="29">
        <f t="shared" si="0"/>
        <v>2872</v>
      </c>
      <c r="H21" s="24"/>
      <c r="I21" s="41"/>
    </row>
    <row r="22" spans="1:9" ht="12.75">
      <c r="A22" s="1">
        <v>17</v>
      </c>
      <c r="B22" s="8" t="s">
        <v>97</v>
      </c>
      <c r="C22" s="8">
        <v>1</v>
      </c>
      <c r="D22" s="8">
        <v>8</v>
      </c>
      <c r="E22" s="8">
        <v>1632</v>
      </c>
      <c r="F22" s="8">
        <v>3619</v>
      </c>
      <c r="G22" s="29">
        <f t="shared" si="0"/>
        <v>5260</v>
      </c>
      <c r="H22" s="24"/>
      <c r="I22" s="41"/>
    </row>
    <row r="23" spans="1:9" ht="12.75">
      <c r="A23" s="1">
        <v>18</v>
      </c>
      <c r="B23" s="8" t="s">
        <v>98</v>
      </c>
      <c r="C23" s="8">
        <v>1</v>
      </c>
      <c r="D23" s="8">
        <v>44</v>
      </c>
      <c r="E23" s="8">
        <v>1299</v>
      </c>
      <c r="F23" s="8">
        <v>4534</v>
      </c>
      <c r="G23" s="29">
        <f t="shared" si="0"/>
        <v>5878</v>
      </c>
      <c r="H23" s="24"/>
      <c r="I23" s="41"/>
    </row>
    <row r="24" spans="1:10" ht="12.75">
      <c r="A24" s="1">
        <v>19</v>
      </c>
      <c r="B24" s="8" t="s">
        <v>52</v>
      </c>
      <c r="C24" s="8">
        <v>48</v>
      </c>
      <c r="D24" s="8">
        <v>87</v>
      </c>
      <c r="E24" s="8">
        <v>1214</v>
      </c>
      <c r="F24" s="8">
        <v>3314</v>
      </c>
      <c r="G24" s="29">
        <f t="shared" si="0"/>
        <v>4663</v>
      </c>
      <c r="H24" s="41"/>
      <c r="I24" s="139"/>
      <c r="J24" s="41"/>
    </row>
    <row r="25" spans="1:10" ht="12.75">
      <c r="A25" s="1">
        <v>20</v>
      </c>
      <c r="B25" s="8" t="s">
        <v>53</v>
      </c>
      <c r="C25" s="19">
        <v>0</v>
      </c>
      <c r="D25" s="19">
        <v>36</v>
      </c>
      <c r="E25" s="19">
        <v>2389</v>
      </c>
      <c r="F25" s="19">
        <v>4121</v>
      </c>
      <c r="G25" s="29">
        <f t="shared" si="0"/>
        <v>6546</v>
      </c>
      <c r="H25" s="41"/>
      <c r="I25" s="139"/>
      <c r="J25" s="41"/>
    </row>
    <row r="26" spans="1:10" ht="12.75">
      <c r="A26" s="1">
        <v>21</v>
      </c>
      <c r="B26" s="8" t="s">
        <v>54</v>
      </c>
      <c r="C26" s="8">
        <v>2</v>
      </c>
      <c r="D26" s="8">
        <v>23</v>
      </c>
      <c r="E26" s="8">
        <v>1613</v>
      </c>
      <c r="F26" s="8">
        <v>2461</v>
      </c>
      <c r="G26" s="29">
        <f t="shared" si="0"/>
        <v>4099</v>
      </c>
      <c r="H26" s="24"/>
      <c r="I26" s="24"/>
      <c r="J26" s="41"/>
    </row>
    <row r="27" spans="1:10" ht="12.75">
      <c r="A27" s="1">
        <v>22</v>
      </c>
      <c r="B27" s="8" t="s">
        <v>55</v>
      </c>
      <c r="C27" s="155">
        <v>3</v>
      </c>
      <c r="D27" s="155">
        <v>90</v>
      </c>
      <c r="E27" s="155">
        <v>4402</v>
      </c>
      <c r="F27" s="155">
        <v>4760</v>
      </c>
      <c r="G27" s="29">
        <f t="shared" si="0"/>
        <v>9255</v>
      </c>
      <c r="H27" s="24"/>
      <c r="I27" s="24"/>
      <c r="J27" s="41"/>
    </row>
    <row r="28" spans="1:10" ht="12.75">
      <c r="A28" s="1">
        <v>23</v>
      </c>
      <c r="B28" s="8" t="s">
        <v>56</v>
      </c>
      <c r="C28" s="8">
        <v>1</v>
      </c>
      <c r="D28" s="8">
        <v>29</v>
      </c>
      <c r="E28" s="8">
        <v>1889</v>
      </c>
      <c r="F28" s="8">
        <v>4390</v>
      </c>
      <c r="G28" s="29">
        <f t="shared" si="0"/>
        <v>6309</v>
      </c>
      <c r="H28" s="24"/>
      <c r="I28" s="24"/>
      <c r="J28" s="41"/>
    </row>
    <row r="29" spans="1:10" ht="12.75">
      <c r="A29" s="1">
        <v>24</v>
      </c>
      <c r="B29" s="8" t="s">
        <v>57</v>
      </c>
      <c r="C29" s="8">
        <v>8</v>
      </c>
      <c r="D29" s="8">
        <v>483</v>
      </c>
      <c r="E29" s="8">
        <v>5829</v>
      </c>
      <c r="F29" s="8">
        <v>10308</v>
      </c>
      <c r="G29" s="29">
        <f t="shared" si="0"/>
        <v>16628</v>
      </c>
      <c r="H29" s="24"/>
      <c r="I29" s="24"/>
      <c r="J29" s="41"/>
    </row>
    <row r="30" spans="1:10" ht="12.75">
      <c r="A30" s="1">
        <v>25</v>
      </c>
      <c r="B30" s="8" t="s">
        <v>58</v>
      </c>
      <c r="C30" s="8">
        <v>24</v>
      </c>
      <c r="D30" s="8">
        <v>80</v>
      </c>
      <c r="E30" s="8">
        <v>3052</v>
      </c>
      <c r="F30" s="8">
        <v>6269</v>
      </c>
      <c r="G30" s="29">
        <f>SUM(C30:F30)</f>
        <v>9425</v>
      </c>
      <c r="H30" s="24"/>
      <c r="I30" s="24"/>
      <c r="J30" s="41"/>
    </row>
    <row r="31" spans="1:11" ht="12.75">
      <c r="A31" s="860" t="s">
        <v>1</v>
      </c>
      <c r="B31" s="860"/>
      <c r="C31" s="233">
        <f>SUM(C6:C23)</f>
        <v>109</v>
      </c>
      <c r="D31" s="233">
        <f>SUM(D6:D23)</f>
        <v>1093</v>
      </c>
      <c r="E31" s="233">
        <f>SUM(E6:E23)</f>
        <v>50485</v>
      </c>
      <c r="F31" s="233">
        <f>SUM(F6:F23)</f>
        <v>98184</v>
      </c>
      <c r="G31" s="233">
        <f>SUM(G6:G23)</f>
        <v>149871</v>
      </c>
      <c r="H31" s="24"/>
      <c r="I31" s="24"/>
      <c r="J31" s="24"/>
      <c r="K31" s="41"/>
    </row>
    <row r="32" spans="1:11" ht="12.75">
      <c r="A32" s="860" t="s">
        <v>2</v>
      </c>
      <c r="B32" s="860"/>
      <c r="C32" s="233">
        <f>SUM(C24:C30)</f>
        <v>86</v>
      </c>
      <c r="D32" s="233">
        <f>SUM(D24:D30)</f>
        <v>828</v>
      </c>
      <c r="E32" s="233">
        <f>SUM(E24:E30)</f>
        <v>20388</v>
      </c>
      <c r="F32" s="233">
        <f>SUM(F24:F30)</f>
        <v>35623</v>
      </c>
      <c r="G32" s="233">
        <f>SUM(C32:F32)</f>
        <v>56925</v>
      </c>
      <c r="H32" s="24"/>
      <c r="I32" s="24"/>
      <c r="J32" s="24"/>
      <c r="K32" s="41"/>
    </row>
    <row r="33" spans="1:12" ht="12.75">
      <c r="A33" s="860" t="s">
        <v>0</v>
      </c>
      <c r="B33" s="860"/>
      <c r="C33" s="233">
        <f>+C31+C32</f>
        <v>195</v>
      </c>
      <c r="D33" s="233">
        <f>+D31+D32</f>
        <v>1921</v>
      </c>
      <c r="E33" s="233">
        <f>+E31+E32</f>
        <v>70873</v>
      </c>
      <c r="F33" s="233">
        <f>+F31+F32</f>
        <v>133807</v>
      </c>
      <c r="G33" s="233">
        <f>SUM(G6:G30)</f>
        <v>206796</v>
      </c>
      <c r="H33" s="41"/>
      <c r="I33" s="41"/>
      <c r="J33" s="41"/>
      <c r="K33" s="139"/>
      <c r="L33" s="41"/>
    </row>
  </sheetData>
  <sheetProtection/>
  <mergeCells count="8">
    <mergeCell ref="A1:G2"/>
    <mergeCell ref="A32:B32"/>
    <mergeCell ref="A33:B33"/>
    <mergeCell ref="A4:A5"/>
    <mergeCell ref="B4:B5"/>
    <mergeCell ref="C4:F4"/>
    <mergeCell ref="G4:G5"/>
    <mergeCell ref="A31:B31"/>
  </mergeCells>
  <printOptions horizontalCentered="1" verticalCentered="1"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5.140625" style="0" customWidth="1"/>
    <col min="2" max="2" width="14.7109375" style="0" customWidth="1"/>
    <col min="3" max="3" width="10.57421875" style="0" bestFit="1" customWidth="1"/>
    <col min="4" max="7" width="9.28125" style="0" bestFit="1" customWidth="1"/>
    <col min="8" max="8" width="10.57421875" style="0" bestFit="1" customWidth="1"/>
    <col min="9" max="9" width="7.421875" style="0" customWidth="1"/>
  </cols>
  <sheetData>
    <row r="1" spans="1:9" ht="37.5" customHeight="1">
      <c r="A1" s="812" t="s">
        <v>783</v>
      </c>
      <c r="B1" s="812"/>
      <c r="C1" s="812"/>
      <c r="D1" s="812"/>
      <c r="E1" s="812"/>
      <c r="F1" s="812"/>
      <c r="G1" s="812"/>
      <c r="H1" s="812"/>
      <c r="I1" s="812"/>
    </row>
    <row r="2" ht="12.75">
      <c r="A2" s="15" t="s">
        <v>556</v>
      </c>
    </row>
    <row r="3" spans="1:9" ht="12.75">
      <c r="A3" s="929" t="s">
        <v>59</v>
      </c>
      <c r="B3" s="889" t="s">
        <v>28</v>
      </c>
      <c r="C3" s="930" t="s">
        <v>557</v>
      </c>
      <c r="D3" s="783" t="s">
        <v>558</v>
      </c>
      <c r="E3" s="783"/>
      <c r="F3" s="783"/>
      <c r="G3" s="783"/>
      <c r="H3" s="783"/>
      <c r="I3" s="930" t="s">
        <v>115</v>
      </c>
    </row>
    <row r="4" spans="1:9" ht="124.5" customHeight="1">
      <c r="A4" s="929"/>
      <c r="B4" s="889"/>
      <c r="C4" s="930"/>
      <c r="D4" s="301" t="s">
        <v>559</v>
      </c>
      <c r="E4" s="301" t="s">
        <v>560</v>
      </c>
      <c r="F4" s="301" t="s">
        <v>561</v>
      </c>
      <c r="G4" s="301" t="s">
        <v>562</v>
      </c>
      <c r="H4" s="301" t="s">
        <v>563</v>
      </c>
      <c r="I4" s="930"/>
    </row>
    <row r="5" spans="1:17" ht="12.75">
      <c r="A5" s="1">
        <v>1</v>
      </c>
      <c r="B5" s="8" t="s">
        <v>83</v>
      </c>
      <c r="C5" s="296">
        <v>37190</v>
      </c>
      <c r="D5" s="296">
        <v>342</v>
      </c>
      <c r="E5" s="296">
        <v>241</v>
      </c>
      <c r="F5" s="296">
        <v>1919</v>
      </c>
      <c r="G5" s="296">
        <v>428</v>
      </c>
      <c r="H5" s="296">
        <v>3574</v>
      </c>
      <c r="I5" s="8">
        <f>SUM(C5:H5)</f>
        <v>43694</v>
      </c>
      <c r="K5" s="24"/>
      <c r="L5" s="24"/>
      <c r="M5" s="24"/>
      <c r="N5" s="24"/>
      <c r="O5" s="24"/>
      <c r="P5" s="24"/>
      <c r="Q5" s="24"/>
    </row>
    <row r="6" spans="1:17" ht="12.75">
      <c r="A6" s="1">
        <v>2</v>
      </c>
      <c r="B6" s="8" t="s">
        <v>84</v>
      </c>
      <c r="C6" s="8">
        <v>5572</v>
      </c>
      <c r="D6" s="8">
        <v>228</v>
      </c>
      <c r="E6" s="8">
        <v>78</v>
      </c>
      <c r="F6" s="8">
        <v>219</v>
      </c>
      <c r="G6" s="8">
        <v>134</v>
      </c>
      <c r="H6" s="8">
        <v>5069</v>
      </c>
      <c r="I6" s="8">
        <f aca="true" t="shared" si="0" ref="I6:I14">SUM(C6:H6)</f>
        <v>11300</v>
      </c>
      <c r="K6" s="24"/>
      <c r="L6" s="24"/>
      <c r="M6" s="24"/>
      <c r="N6" s="24"/>
      <c r="O6" s="24"/>
      <c r="P6" s="24"/>
      <c r="Q6" s="24"/>
    </row>
    <row r="7" spans="1:17" ht="12.75">
      <c r="A7" s="1">
        <v>3</v>
      </c>
      <c r="B7" s="8" t="s">
        <v>85</v>
      </c>
      <c r="C7" s="19">
        <v>991</v>
      </c>
      <c r="D7" s="19">
        <v>24</v>
      </c>
      <c r="E7" s="19">
        <v>0</v>
      </c>
      <c r="F7" s="19">
        <v>106</v>
      </c>
      <c r="G7" s="19">
        <v>202</v>
      </c>
      <c r="H7" s="19">
        <v>3017</v>
      </c>
      <c r="I7" s="8">
        <f t="shared" si="0"/>
        <v>4340</v>
      </c>
      <c r="K7" s="18"/>
      <c r="L7" s="18"/>
      <c r="M7" s="18"/>
      <c r="N7" s="18"/>
      <c r="O7" s="18"/>
      <c r="P7" s="18"/>
      <c r="Q7" s="24"/>
    </row>
    <row r="8" spans="1:17" ht="12.75">
      <c r="A8" s="1">
        <v>4</v>
      </c>
      <c r="B8" s="8" t="s">
        <v>86</v>
      </c>
      <c r="C8" s="567">
        <v>1318</v>
      </c>
      <c r="D8" s="567">
        <v>150</v>
      </c>
      <c r="E8" s="29">
        <v>19</v>
      </c>
      <c r="F8" s="567">
        <v>193</v>
      </c>
      <c r="G8" s="567">
        <v>29</v>
      </c>
      <c r="H8" s="567">
        <v>2442</v>
      </c>
      <c r="I8" s="8">
        <f t="shared" si="0"/>
        <v>4151</v>
      </c>
      <c r="K8" s="24"/>
      <c r="L8" s="24"/>
      <c r="M8" s="24"/>
      <c r="N8" s="24"/>
      <c r="O8" s="24"/>
      <c r="P8" s="24"/>
      <c r="Q8" s="24"/>
    </row>
    <row r="9" spans="1:17" ht="12.75">
      <c r="A9" s="1">
        <v>5</v>
      </c>
      <c r="B9" s="8" t="s">
        <v>87</v>
      </c>
      <c r="C9" s="567">
        <v>1940</v>
      </c>
      <c r="D9" s="567">
        <v>41</v>
      </c>
      <c r="E9" s="29">
        <v>395</v>
      </c>
      <c r="F9" s="567">
        <v>213</v>
      </c>
      <c r="G9" s="567">
        <v>81</v>
      </c>
      <c r="H9" s="567">
        <v>3397</v>
      </c>
      <c r="I9" s="8">
        <f t="shared" si="0"/>
        <v>6067</v>
      </c>
      <c r="K9" s="24"/>
      <c r="L9" s="24"/>
      <c r="M9" s="24"/>
      <c r="N9" s="24"/>
      <c r="O9" s="24"/>
      <c r="P9" s="24"/>
      <c r="Q9" s="24"/>
    </row>
    <row r="10" spans="1:17" ht="12.75">
      <c r="A10" s="1">
        <v>6</v>
      </c>
      <c r="B10" s="8" t="s">
        <v>88</v>
      </c>
      <c r="C10" s="8">
        <v>2181</v>
      </c>
      <c r="D10" s="8">
        <v>312</v>
      </c>
      <c r="E10" s="8">
        <v>900</v>
      </c>
      <c r="F10" s="8">
        <v>163</v>
      </c>
      <c r="G10" s="8">
        <v>95</v>
      </c>
      <c r="H10" s="8">
        <v>5477</v>
      </c>
      <c r="I10" s="8">
        <f t="shared" si="0"/>
        <v>9128</v>
      </c>
      <c r="K10" s="24"/>
      <c r="L10" s="24"/>
      <c r="M10" s="24"/>
      <c r="N10" s="24"/>
      <c r="O10" s="24"/>
      <c r="P10" s="24"/>
      <c r="Q10" s="24"/>
    </row>
    <row r="11" spans="1:17" ht="12.75">
      <c r="A11" s="1">
        <v>7</v>
      </c>
      <c r="B11" s="8" t="s">
        <v>89</v>
      </c>
      <c r="C11" s="568">
        <v>2058</v>
      </c>
      <c r="D11" s="568">
        <v>204</v>
      </c>
      <c r="E11" s="278">
        <v>92</v>
      </c>
      <c r="F11" s="568">
        <v>199</v>
      </c>
      <c r="G11" s="568">
        <v>68</v>
      </c>
      <c r="H11" s="568">
        <v>2914</v>
      </c>
      <c r="I11" s="8">
        <f t="shared" si="0"/>
        <v>5535</v>
      </c>
      <c r="K11" s="24"/>
      <c r="L11" s="24"/>
      <c r="M11" s="24"/>
      <c r="N11" s="24"/>
      <c r="O11" s="24"/>
      <c r="P11" s="24"/>
      <c r="Q11" s="24"/>
    </row>
    <row r="12" spans="1:17" ht="12.75">
      <c r="A12" s="1">
        <v>8</v>
      </c>
      <c r="B12" s="8" t="s">
        <v>90</v>
      </c>
      <c r="C12" s="8">
        <v>1417</v>
      </c>
      <c r="D12" s="8">
        <v>60</v>
      </c>
      <c r="E12" s="8">
        <v>18</v>
      </c>
      <c r="F12" s="8">
        <v>318</v>
      </c>
      <c r="G12" s="8">
        <v>87</v>
      </c>
      <c r="H12" s="8">
        <v>2763</v>
      </c>
      <c r="I12" s="8">
        <f t="shared" si="0"/>
        <v>4663</v>
      </c>
      <c r="K12" s="24"/>
      <c r="L12" s="24"/>
      <c r="M12" s="24"/>
      <c r="N12" s="24"/>
      <c r="O12" s="24"/>
      <c r="P12" s="24"/>
      <c r="Q12" s="24"/>
    </row>
    <row r="13" spans="1:17" ht="12.75">
      <c r="A13" s="1">
        <v>9</v>
      </c>
      <c r="B13" s="8" t="s">
        <v>91</v>
      </c>
      <c r="C13" s="162">
        <v>783</v>
      </c>
      <c r="D13" s="162">
        <v>120</v>
      </c>
      <c r="E13" s="162">
        <v>28</v>
      </c>
      <c r="F13" s="162">
        <v>795</v>
      </c>
      <c r="G13" s="162">
        <v>1002</v>
      </c>
      <c r="H13" s="162">
        <v>3076</v>
      </c>
      <c r="I13" s="8">
        <f t="shared" si="0"/>
        <v>5804</v>
      </c>
      <c r="K13" s="24"/>
      <c r="L13" s="24"/>
      <c r="M13" s="24"/>
      <c r="N13" s="24"/>
      <c r="O13" s="24"/>
      <c r="P13" s="24"/>
      <c r="Q13" s="24"/>
    </row>
    <row r="14" spans="1:17" ht="12.75">
      <c r="A14" s="1">
        <v>10</v>
      </c>
      <c r="B14" s="8" t="s">
        <v>92</v>
      </c>
      <c r="C14" s="8">
        <v>2532</v>
      </c>
      <c r="D14" s="8">
        <v>130</v>
      </c>
      <c r="E14" s="8">
        <v>42</v>
      </c>
      <c r="F14" s="8">
        <v>552</v>
      </c>
      <c r="G14" s="8">
        <v>44</v>
      </c>
      <c r="H14" s="8">
        <v>4883</v>
      </c>
      <c r="I14" s="8">
        <f t="shared" si="0"/>
        <v>8183</v>
      </c>
      <c r="K14" s="24"/>
      <c r="L14" s="24"/>
      <c r="M14" s="24"/>
      <c r="N14" s="24"/>
      <c r="O14" s="24"/>
      <c r="P14" s="24"/>
      <c r="Q14" s="24"/>
    </row>
    <row r="15" spans="1:17" ht="12.75">
      <c r="A15" s="1">
        <v>11</v>
      </c>
      <c r="B15" s="8" t="s">
        <v>93</v>
      </c>
      <c r="C15" s="8">
        <v>2220</v>
      </c>
      <c r="D15" s="8">
        <v>20</v>
      </c>
      <c r="E15" s="8">
        <v>14</v>
      </c>
      <c r="F15" s="8">
        <v>118</v>
      </c>
      <c r="G15" s="8">
        <v>59</v>
      </c>
      <c r="H15" s="8">
        <v>2583</v>
      </c>
      <c r="I15" s="8">
        <f>SUM(C15:H15)</f>
        <v>5014</v>
      </c>
      <c r="K15" s="24"/>
      <c r="L15" s="24"/>
      <c r="M15" s="24"/>
      <c r="N15" s="24"/>
      <c r="O15" s="24"/>
      <c r="P15" s="24"/>
      <c r="Q15" s="24"/>
    </row>
    <row r="16" spans="1:17" ht="12.75">
      <c r="A16" s="1">
        <v>12</v>
      </c>
      <c r="B16" s="8" t="s">
        <v>94</v>
      </c>
      <c r="C16" s="8">
        <v>1800</v>
      </c>
      <c r="D16" s="8">
        <v>483</v>
      </c>
      <c r="E16" s="8">
        <v>100</v>
      </c>
      <c r="F16" s="8">
        <v>402</v>
      </c>
      <c r="G16" s="8">
        <v>58</v>
      </c>
      <c r="H16" s="8">
        <v>4119</v>
      </c>
      <c r="I16" s="421">
        <f>SUM(C16:H16)</f>
        <v>6962</v>
      </c>
      <c r="J16" s="15"/>
      <c r="K16" s="15"/>
      <c r="L16" s="15"/>
      <c r="M16" s="15"/>
      <c r="N16" s="15"/>
      <c r="O16" s="15"/>
      <c r="P16" s="24"/>
      <c r="Q16" s="24"/>
    </row>
    <row r="17" spans="1:17" ht="12.75">
      <c r="A17" s="1">
        <v>13</v>
      </c>
      <c r="B17" s="8" t="s">
        <v>62</v>
      </c>
      <c r="C17" s="8">
        <v>2377</v>
      </c>
      <c r="D17" s="8">
        <v>130</v>
      </c>
      <c r="E17" s="8">
        <v>26</v>
      </c>
      <c r="F17" s="8">
        <v>837</v>
      </c>
      <c r="G17" s="8">
        <v>206</v>
      </c>
      <c r="H17" s="8">
        <v>5232</v>
      </c>
      <c r="I17" s="421">
        <f>SUM(C17:H17)</f>
        <v>8808</v>
      </c>
      <c r="K17" s="24"/>
      <c r="L17" s="24"/>
      <c r="M17" s="24"/>
      <c r="N17" s="24"/>
      <c r="O17" s="24"/>
      <c r="P17" s="24"/>
      <c r="Q17" s="24"/>
    </row>
    <row r="18" spans="1:17" ht="12.75">
      <c r="A18" s="1">
        <v>14</v>
      </c>
      <c r="B18" s="8" t="s">
        <v>95</v>
      </c>
      <c r="C18" s="8">
        <v>2341</v>
      </c>
      <c r="D18" s="8">
        <v>100</v>
      </c>
      <c r="E18" s="8">
        <v>158</v>
      </c>
      <c r="F18" s="8">
        <v>694</v>
      </c>
      <c r="G18" s="8">
        <v>131</v>
      </c>
      <c r="H18" s="8">
        <v>6299</v>
      </c>
      <c r="I18" s="421">
        <f aca="true" t="shared" si="1" ref="I18:I29">SUM(C18:H18)</f>
        <v>9723</v>
      </c>
      <c r="K18" s="24"/>
      <c r="L18" s="24"/>
      <c r="M18" s="24"/>
      <c r="N18" s="24"/>
      <c r="O18" s="24"/>
      <c r="P18" s="24"/>
      <c r="Q18" s="24"/>
    </row>
    <row r="19" spans="1:16" ht="12.75">
      <c r="A19" s="1">
        <v>15</v>
      </c>
      <c r="B19" s="72" t="s">
        <v>48</v>
      </c>
      <c r="C19" s="8">
        <v>602</v>
      </c>
      <c r="D19" s="8">
        <v>59</v>
      </c>
      <c r="E19" s="8">
        <v>5</v>
      </c>
      <c r="F19" s="8">
        <v>109</v>
      </c>
      <c r="G19" s="8">
        <v>18</v>
      </c>
      <c r="H19" s="8">
        <v>1696</v>
      </c>
      <c r="I19" s="421">
        <f t="shared" si="1"/>
        <v>2489</v>
      </c>
      <c r="K19" s="24"/>
      <c r="L19" s="24"/>
      <c r="M19" s="24"/>
      <c r="N19" s="24"/>
      <c r="O19" s="24"/>
      <c r="P19" s="24"/>
    </row>
    <row r="20" spans="1:17" ht="12.75">
      <c r="A20" s="1">
        <v>16</v>
      </c>
      <c r="B20" s="8" t="s">
        <v>96</v>
      </c>
      <c r="C20" s="29">
        <v>1450</v>
      </c>
      <c r="D20" s="29">
        <v>25</v>
      </c>
      <c r="E20" s="29"/>
      <c r="F20" s="29">
        <v>55</v>
      </c>
      <c r="G20" s="29">
        <v>27</v>
      </c>
      <c r="H20" s="29">
        <v>1315</v>
      </c>
      <c r="I20" s="8">
        <f t="shared" si="1"/>
        <v>2872</v>
      </c>
      <c r="K20" s="24"/>
      <c r="L20" s="24"/>
      <c r="M20" s="24"/>
      <c r="N20" s="24"/>
      <c r="O20" s="24"/>
      <c r="P20" s="24"/>
      <c r="Q20" s="24"/>
    </row>
    <row r="21" spans="1:17" ht="12.75">
      <c r="A21" s="1">
        <v>17</v>
      </c>
      <c r="B21" s="8" t="s">
        <v>97</v>
      </c>
      <c r="C21" s="8">
        <v>1406</v>
      </c>
      <c r="D21" s="8">
        <v>217</v>
      </c>
      <c r="E21" s="8">
        <v>0</v>
      </c>
      <c r="F21" s="8">
        <v>84</v>
      </c>
      <c r="G21" s="8">
        <v>89</v>
      </c>
      <c r="H21" s="165">
        <v>3464</v>
      </c>
      <c r="I21" s="8">
        <f t="shared" si="1"/>
        <v>5260</v>
      </c>
      <c r="K21" s="24"/>
      <c r="L21" s="24"/>
      <c r="M21" s="24"/>
      <c r="N21" s="24"/>
      <c r="O21" s="24"/>
      <c r="P21" s="24"/>
      <c r="Q21" s="24"/>
    </row>
    <row r="22" spans="1:17" ht="12.75">
      <c r="A22" s="1">
        <v>18</v>
      </c>
      <c r="B22" s="8" t="s">
        <v>98</v>
      </c>
      <c r="C22" s="8">
        <v>813</v>
      </c>
      <c r="D22" s="8">
        <v>87</v>
      </c>
      <c r="E22" s="8">
        <v>44</v>
      </c>
      <c r="F22" s="8">
        <v>194</v>
      </c>
      <c r="G22" s="8">
        <v>206</v>
      </c>
      <c r="H22" s="8">
        <v>4534</v>
      </c>
      <c r="I22" s="8">
        <f t="shared" si="1"/>
        <v>5878</v>
      </c>
      <c r="K22" s="24"/>
      <c r="L22" s="24"/>
      <c r="M22" s="24"/>
      <c r="N22" s="24"/>
      <c r="O22" s="24"/>
      <c r="P22" s="24"/>
      <c r="Q22" s="24"/>
    </row>
    <row r="23" spans="1:9" ht="12.75">
      <c r="A23" s="1">
        <v>19</v>
      </c>
      <c r="B23" s="8" t="s">
        <v>52</v>
      </c>
      <c r="C23" s="8">
        <v>950</v>
      </c>
      <c r="D23" s="8">
        <v>152</v>
      </c>
      <c r="E23" s="8">
        <v>77</v>
      </c>
      <c r="F23" s="8">
        <v>78</v>
      </c>
      <c r="G23" s="8">
        <v>92</v>
      </c>
      <c r="H23" s="8">
        <v>3314</v>
      </c>
      <c r="I23" s="8">
        <f t="shared" si="1"/>
        <v>4663</v>
      </c>
    </row>
    <row r="24" spans="1:9" ht="12.75">
      <c r="A24" s="1">
        <v>20</v>
      </c>
      <c r="B24" s="8" t="s">
        <v>53</v>
      </c>
      <c r="C24" s="29">
        <v>1618</v>
      </c>
      <c r="D24" s="29">
        <v>177</v>
      </c>
      <c r="E24" s="29">
        <v>100</v>
      </c>
      <c r="F24" s="29">
        <v>386</v>
      </c>
      <c r="G24" s="29">
        <v>265</v>
      </c>
      <c r="H24" s="29">
        <v>4000</v>
      </c>
      <c r="I24" s="8">
        <f t="shared" si="1"/>
        <v>6546</v>
      </c>
    </row>
    <row r="25" spans="1:9" ht="12.75">
      <c r="A25" s="1">
        <v>21</v>
      </c>
      <c r="B25" s="8" t="s">
        <v>54</v>
      </c>
      <c r="C25" s="8">
        <v>1433</v>
      </c>
      <c r="D25" s="8">
        <v>68</v>
      </c>
      <c r="E25" s="8">
        <v>0</v>
      </c>
      <c r="F25" s="8">
        <v>265</v>
      </c>
      <c r="G25" s="8">
        <v>5</v>
      </c>
      <c r="H25" s="8">
        <v>2328</v>
      </c>
      <c r="I25" s="8">
        <f t="shared" si="1"/>
        <v>4099</v>
      </c>
    </row>
    <row r="26" spans="1:9" ht="12.75">
      <c r="A26" s="1">
        <v>22</v>
      </c>
      <c r="B26" s="8" t="s">
        <v>55</v>
      </c>
      <c r="C26" s="15">
        <v>1822</v>
      </c>
      <c r="D26" s="15">
        <v>97</v>
      </c>
      <c r="E26" s="15">
        <v>368</v>
      </c>
      <c r="F26" s="15">
        <v>2452</v>
      </c>
      <c r="G26" s="15">
        <v>325</v>
      </c>
      <c r="H26" s="15">
        <v>4191</v>
      </c>
      <c r="I26" s="8">
        <f t="shared" si="1"/>
        <v>9255</v>
      </c>
    </row>
    <row r="27" spans="1:17" ht="12.75">
      <c r="A27" s="1">
        <v>23</v>
      </c>
      <c r="B27" s="8" t="s">
        <v>56</v>
      </c>
      <c r="C27" s="8">
        <v>1293</v>
      </c>
      <c r="D27" s="8">
        <v>361</v>
      </c>
      <c r="E27" s="8">
        <v>16</v>
      </c>
      <c r="F27" s="8">
        <v>167</v>
      </c>
      <c r="G27" s="8">
        <v>82</v>
      </c>
      <c r="H27" s="8">
        <v>4390</v>
      </c>
      <c r="I27" s="8">
        <f t="shared" si="1"/>
        <v>6309</v>
      </c>
      <c r="K27" s="24"/>
      <c r="L27" s="24"/>
      <c r="M27" s="24"/>
      <c r="N27" s="24"/>
      <c r="O27" s="24"/>
      <c r="P27" s="24"/>
      <c r="Q27" s="24"/>
    </row>
    <row r="28" spans="1:17" ht="12.75">
      <c r="A28" s="1">
        <v>24</v>
      </c>
      <c r="B28" s="8" t="s">
        <v>57</v>
      </c>
      <c r="C28" s="8">
        <v>6622</v>
      </c>
      <c r="D28" s="8">
        <v>694</v>
      </c>
      <c r="E28" s="8">
        <v>514</v>
      </c>
      <c r="F28" s="8">
        <v>434</v>
      </c>
      <c r="G28" s="8">
        <v>488</v>
      </c>
      <c r="H28" s="8">
        <v>7876</v>
      </c>
      <c r="I28" s="8">
        <f t="shared" si="1"/>
        <v>16628</v>
      </c>
      <c r="K28" s="24"/>
      <c r="L28" s="24"/>
      <c r="M28" s="24"/>
      <c r="N28" s="24"/>
      <c r="O28" s="24"/>
      <c r="P28" s="24"/>
      <c r="Q28" s="24"/>
    </row>
    <row r="29" spans="1:17" ht="12.75">
      <c r="A29" s="1">
        <v>25</v>
      </c>
      <c r="B29" s="8" t="s">
        <v>58</v>
      </c>
      <c r="C29" s="8">
        <v>4976</v>
      </c>
      <c r="D29" s="8">
        <v>193</v>
      </c>
      <c r="E29" s="8">
        <v>2</v>
      </c>
      <c r="F29" s="8">
        <v>329</v>
      </c>
      <c r="G29" s="8">
        <v>20</v>
      </c>
      <c r="H29" s="8">
        <v>3905</v>
      </c>
      <c r="I29" s="8">
        <f t="shared" si="1"/>
        <v>9425</v>
      </c>
      <c r="K29" s="24"/>
      <c r="L29" s="24"/>
      <c r="M29" s="24"/>
      <c r="N29" s="24"/>
      <c r="O29" s="24"/>
      <c r="P29" s="24"/>
      <c r="Q29" s="24"/>
    </row>
    <row r="30" spans="1:17" ht="12.75">
      <c r="A30" s="860" t="s">
        <v>1</v>
      </c>
      <c r="B30" s="860"/>
      <c r="C30" s="233">
        <f aca="true" t="shared" si="2" ref="C30:H30">SUM(C5:C22)</f>
        <v>68991</v>
      </c>
      <c r="D30" s="233">
        <f t="shared" si="2"/>
        <v>2732</v>
      </c>
      <c r="E30" s="233">
        <f t="shared" si="2"/>
        <v>2160</v>
      </c>
      <c r="F30" s="233">
        <f t="shared" si="2"/>
        <v>7170</v>
      </c>
      <c r="G30" s="233">
        <f t="shared" si="2"/>
        <v>2964</v>
      </c>
      <c r="H30" s="233">
        <f t="shared" si="2"/>
        <v>65854</v>
      </c>
      <c r="I30" s="233">
        <f>SUM(I5:I22)</f>
        <v>149871</v>
      </c>
      <c r="K30" s="24"/>
      <c r="L30" s="24"/>
      <c r="M30" s="24"/>
      <c r="N30" s="24"/>
      <c r="O30" s="24"/>
      <c r="P30" s="24"/>
      <c r="Q30" s="24"/>
    </row>
    <row r="31" spans="1:17" ht="12.75">
      <c r="A31" s="860" t="s">
        <v>2</v>
      </c>
      <c r="B31" s="860"/>
      <c r="C31" s="233">
        <f aca="true" t="shared" si="3" ref="C31:I31">SUM(C23:C29)</f>
        <v>18714</v>
      </c>
      <c r="D31" s="233">
        <f t="shared" si="3"/>
        <v>1742</v>
      </c>
      <c r="E31" s="233">
        <f t="shared" si="3"/>
        <v>1077</v>
      </c>
      <c r="F31" s="233">
        <f t="shared" si="3"/>
        <v>4111</v>
      </c>
      <c r="G31" s="233">
        <f t="shared" si="3"/>
        <v>1277</v>
      </c>
      <c r="H31" s="233">
        <f t="shared" si="3"/>
        <v>30004</v>
      </c>
      <c r="I31" s="233">
        <f t="shared" si="3"/>
        <v>56925</v>
      </c>
      <c r="K31" s="24"/>
      <c r="L31" s="24"/>
      <c r="M31" s="24"/>
      <c r="N31" s="24"/>
      <c r="O31" s="24"/>
      <c r="P31" s="24"/>
      <c r="Q31" s="24"/>
    </row>
    <row r="32" spans="1:17" ht="12.75">
      <c r="A32" s="860" t="s">
        <v>0</v>
      </c>
      <c r="B32" s="860"/>
      <c r="C32" s="233">
        <f aca="true" t="shared" si="4" ref="C32:H32">SUM(C30:C31)</f>
        <v>87705</v>
      </c>
      <c r="D32" s="233">
        <f t="shared" si="4"/>
        <v>4474</v>
      </c>
      <c r="E32" s="233">
        <f t="shared" si="4"/>
        <v>3237</v>
      </c>
      <c r="F32" s="233">
        <f t="shared" si="4"/>
        <v>11281</v>
      </c>
      <c r="G32" s="233">
        <f t="shared" si="4"/>
        <v>4241</v>
      </c>
      <c r="H32" s="233">
        <f t="shared" si="4"/>
        <v>95858</v>
      </c>
      <c r="I32" s="233">
        <f>SUM(I5:I29)</f>
        <v>206796</v>
      </c>
      <c r="K32" s="41"/>
      <c r="L32" s="41"/>
      <c r="M32" s="41"/>
      <c r="N32" s="41"/>
      <c r="O32" s="41"/>
      <c r="P32" s="41"/>
      <c r="Q32" s="139"/>
    </row>
  </sheetData>
  <sheetProtection/>
  <mergeCells count="9">
    <mergeCell ref="A30:B30"/>
    <mergeCell ref="A31:B31"/>
    <mergeCell ref="A32:B32"/>
    <mergeCell ref="A1:I1"/>
    <mergeCell ref="A3:A4"/>
    <mergeCell ref="B3:B4"/>
    <mergeCell ref="C3:C4"/>
    <mergeCell ref="D3:H3"/>
    <mergeCell ref="I3:I4"/>
  </mergeCells>
  <printOptions horizontalCentered="1" verticalCentered="1"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17.28125" style="0" bestFit="1" customWidth="1"/>
    <col min="2" max="2" width="7.57421875" style="0" customWidth="1"/>
    <col min="3" max="4" width="7.7109375" style="0" customWidth="1"/>
    <col min="5" max="5" width="7.8515625" style="0" customWidth="1"/>
    <col min="6" max="6" width="7.7109375" style="0" customWidth="1"/>
    <col min="7" max="7" width="7.57421875" style="0" customWidth="1"/>
    <col min="8" max="9" width="8.00390625" style="0" customWidth="1"/>
    <col min="10" max="10" width="8.140625" style="0" customWidth="1"/>
    <col min="11" max="11" width="7.421875" style="0" customWidth="1"/>
    <col min="12" max="12" width="6.8515625" style="0" customWidth="1"/>
    <col min="13" max="13" width="8.8515625" style="0" customWidth="1"/>
    <col min="14" max="14" width="11.57421875" style="0" customWidth="1"/>
  </cols>
  <sheetData>
    <row r="1" spans="1:14" ht="12.75">
      <c r="A1" s="812" t="s">
        <v>826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</row>
    <row r="2" spans="1:14" ht="12.75">
      <c r="A2" s="15" t="s">
        <v>223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2.75">
      <c r="A3" s="2" t="s">
        <v>147</v>
      </c>
      <c r="B3" s="6" t="s">
        <v>148</v>
      </c>
      <c r="C3" s="6" t="s">
        <v>149</v>
      </c>
      <c r="D3" s="6" t="s">
        <v>150</v>
      </c>
      <c r="E3" s="6" t="s">
        <v>151</v>
      </c>
      <c r="F3" s="6" t="s">
        <v>152</v>
      </c>
      <c r="G3" s="6" t="s">
        <v>153</v>
      </c>
      <c r="H3" s="6" t="s">
        <v>154</v>
      </c>
      <c r="I3" s="6" t="s">
        <v>155</v>
      </c>
      <c r="J3" s="6" t="s">
        <v>156</v>
      </c>
      <c r="K3" s="6" t="s">
        <v>157</v>
      </c>
      <c r="L3" s="6" t="s">
        <v>158</v>
      </c>
      <c r="M3" s="6" t="s">
        <v>159</v>
      </c>
      <c r="N3" s="246" t="s">
        <v>79</v>
      </c>
    </row>
    <row r="4" spans="1:14" ht="12.75">
      <c r="A4" s="2" t="s">
        <v>160</v>
      </c>
      <c r="B4" s="186">
        <v>113</v>
      </c>
      <c r="C4" s="537">
        <v>65</v>
      </c>
      <c r="D4" s="538">
        <v>0</v>
      </c>
      <c r="E4" s="539">
        <v>102</v>
      </c>
      <c r="F4" s="537">
        <v>113</v>
      </c>
      <c r="G4" s="538">
        <v>28</v>
      </c>
      <c r="H4" s="186">
        <v>1</v>
      </c>
      <c r="I4" s="539">
        <v>1</v>
      </c>
      <c r="J4" s="537">
        <v>61</v>
      </c>
      <c r="K4" s="186">
        <v>38</v>
      </c>
      <c r="L4" s="537">
        <v>26</v>
      </c>
      <c r="M4" s="537">
        <v>150</v>
      </c>
      <c r="N4" s="246">
        <f>SUM(B4:M4)</f>
        <v>698</v>
      </c>
    </row>
    <row r="5" spans="1:14" ht="12.75">
      <c r="A5" s="2" t="s">
        <v>161</v>
      </c>
      <c r="B5" s="540">
        <v>12</v>
      </c>
      <c r="C5" s="541">
        <v>20</v>
      </c>
      <c r="D5" s="542">
        <v>12</v>
      </c>
      <c r="E5" s="543">
        <v>27</v>
      </c>
      <c r="F5" s="541">
        <v>19</v>
      </c>
      <c r="G5" s="542">
        <v>26</v>
      </c>
      <c r="H5" s="540">
        <v>4</v>
      </c>
      <c r="I5" s="543">
        <v>0</v>
      </c>
      <c r="J5" s="541">
        <v>0</v>
      </c>
      <c r="K5" s="540">
        <v>0</v>
      </c>
      <c r="L5" s="541">
        <v>9</v>
      </c>
      <c r="M5" s="541">
        <v>15</v>
      </c>
      <c r="N5" s="246">
        <f aca="true" t="shared" si="0" ref="N5:N13">SUM(B5:M5)</f>
        <v>144</v>
      </c>
    </row>
    <row r="6" spans="1:14" ht="12.75">
      <c r="A6" s="2" t="s">
        <v>162</v>
      </c>
      <c r="B6" s="544">
        <v>25</v>
      </c>
      <c r="C6" s="545">
        <v>16</v>
      </c>
      <c r="D6" s="545">
        <v>33</v>
      </c>
      <c r="E6" s="546">
        <v>41</v>
      </c>
      <c r="F6" s="547">
        <v>21</v>
      </c>
      <c r="G6" s="545">
        <v>24</v>
      </c>
      <c r="H6" s="544">
        <v>31</v>
      </c>
      <c r="I6" s="547">
        <v>15</v>
      </c>
      <c r="J6" s="545">
        <v>23</v>
      </c>
      <c r="K6" s="544">
        <v>14</v>
      </c>
      <c r="L6" s="545">
        <v>23</v>
      </c>
      <c r="M6" s="545">
        <v>22</v>
      </c>
      <c r="N6" s="246">
        <f t="shared" si="0"/>
        <v>288</v>
      </c>
    </row>
    <row r="7" spans="1:14" ht="12.75">
      <c r="A7" s="2" t="s">
        <v>163</v>
      </c>
      <c r="B7" s="186">
        <v>4</v>
      </c>
      <c r="C7" s="537">
        <v>4</v>
      </c>
      <c r="D7" s="538">
        <v>0</v>
      </c>
      <c r="E7" s="538">
        <v>0</v>
      </c>
      <c r="F7" s="538">
        <v>0</v>
      </c>
      <c r="G7" s="538">
        <v>0</v>
      </c>
      <c r="H7" s="538">
        <v>0</v>
      </c>
      <c r="I7" s="538">
        <v>0</v>
      </c>
      <c r="J7" s="538">
        <v>0</v>
      </c>
      <c r="K7" s="548">
        <v>49</v>
      </c>
      <c r="L7" s="537">
        <v>20</v>
      </c>
      <c r="M7" s="537">
        <v>7</v>
      </c>
      <c r="N7" s="246">
        <f t="shared" si="0"/>
        <v>84</v>
      </c>
    </row>
    <row r="8" spans="1:14" ht="12.75">
      <c r="A8" s="2" t="s">
        <v>164</v>
      </c>
      <c r="B8" s="544">
        <v>6</v>
      </c>
      <c r="C8" s="545">
        <v>22</v>
      </c>
      <c r="D8" s="546">
        <v>10</v>
      </c>
      <c r="E8" s="547">
        <v>5</v>
      </c>
      <c r="F8" s="545">
        <v>2</v>
      </c>
      <c r="G8" s="546">
        <v>8</v>
      </c>
      <c r="H8" s="544">
        <v>6</v>
      </c>
      <c r="I8" s="547">
        <v>11</v>
      </c>
      <c r="J8" s="545">
        <v>7</v>
      </c>
      <c r="K8" s="544">
        <v>4</v>
      </c>
      <c r="L8" s="545">
        <v>6</v>
      </c>
      <c r="M8" s="545">
        <v>8</v>
      </c>
      <c r="N8" s="246">
        <f t="shared" si="0"/>
        <v>95</v>
      </c>
    </row>
    <row r="9" spans="1:14" ht="12.75">
      <c r="A9" s="2" t="s">
        <v>126</v>
      </c>
      <c r="B9" s="186">
        <v>35</v>
      </c>
      <c r="C9" s="537">
        <v>35</v>
      </c>
      <c r="D9" s="538">
        <v>42</v>
      </c>
      <c r="E9" s="539">
        <v>48</v>
      </c>
      <c r="F9" s="537">
        <v>32</v>
      </c>
      <c r="G9" s="538">
        <v>39</v>
      </c>
      <c r="H9" s="548">
        <v>45</v>
      </c>
      <c r="I9" s="539">
        <v>14</v>
      </c>
      <c r="J9" s="537">
        <v>16</v>
      </c>
      <c r="K9" s="549">
        <v>7</v>
      </c>
      <c r="L9" s="537">
        <v>13</v>
      </c>
      <c r="M9" s="537">
        <v>31</v>
      </c>
      <c r="N9" s="246">
        <f t="shared" si="0"/>
        <v>357</v>
      </c>
    </row>
    <row r="10" spans="1:14" ht="25.5" customHeight="1">
      <c r="A10" s="330" t="s">
        <v>165</v>
      </c>
      <c r="B10" s="544">
        <v>18</v>
      </c>
      <c r="C10" s="545">
        <v>1</v>
      </c>
      <c r="D10" s="546">
        <v>1</v>
      </c>
      <c r="E10" s="547">
        <v>0</v>
      </c>
      <c r="F10" s="545">
        <v>2</v>
      </c>
      <c r="G10" s="546">
        <v>0</v>
      </c>
      <c r="H10" s="544">
        <v>0</v>
      </c>
      <c r="I10" s="547">
        <v>0</v>
      </c>
      <c r="J10" s="545">
        <v>32</v>
      </c>
      <c r="K10" s="544">
        <v>15</v>
      </c>
      <c r="L10" s="545">
        <v>13</v>
      </c>
      <c r="M10" s="545">
        <v>21</v>
      </c>
      <c r="N10" s="246">
        <f t="shared" si="0"/>
        <v>103</v>
      </c>
    </row>
    <row r="11" spans="1:14" ht="24" customHeight="1">
      <c r="A11" s="330" t="s">
        <v>166</v>
      </c>
      <c r="B11" s="186">
        <v>13</v>
      </c>
      <c r="C11" s="537">
        <v>12</v>
      </c>
      <c r="D11" s="538">
        <v>11</v>
      </c>
      <c r="E11" s="539">
        <v>11</v>
      </c>
      <c r="F11" s="537">
        <v>8</v>
      </c>
      <c r="G11" s="538">
        <v>0</v>
      </c>
      <c r="H11" s="548">
        <v>2</v>
      </c>
      <c r="I11" s="539">
        <v>5</v>
      </c>
      <c r="J11" s="537">
        <v>11</v>
      </c>
      <c r="K11" s="549">
        <v>15</v>
      </c>
      <c r="L11" s="537">
        <v>32</v>
      </c>
      <c r="M11" s="537">
        <v>6</v>
      </c>
      <c r="N11" s="246">
        <f t="shared" si="0"/>
        <v>126</v>
      </c>
    </row>
    <row r="12" spans="1:14" ht="17.25" customHeight="1">
      <c r="A12" s="330" t="s">
        <v>253</v>
      </c>
      <c r="B12" s="544">
        <v>0</v>
      </c>
      <c r="C12" s="545">
        <v>10</v>
      </c>
      <c r="D12" s="546">
        <v>31</v>
      </c>
      <c r="E12" s="547">
        <v>53</v>
      </c>
      <c r="F12" s="545">
        <v>28</v>
      </c>
      <c r="G12" s="546">
        <v>61</v>
      </c>
      <c r="H12" s="544">
        <v>40</v>
      </c>
      <c r="I12" s="547">
        <v>14</v>
      </c>
      <c r="J12" s="545">
        <v>0</v>
      </c>
      <c r="K12" s="544">
        <v>0</v>
      </c>
      <c r="L12" s="545">
        <v>33</v>
      </c>
      <c r="M12" s="545">
        <v>51</v>
      </c>
      <c r="N12" s="246">
        <f t="shared" si="0"/>
        <v>321</v>
      </c>
    </row>
    <row r="13" spans="1:14" ht="12.75">
      <c r="A13" s="330" t="s">
        <v>117</v>
      </c>
      <c r="B13" s="186">
        <v>7</v>
      </c>
      <c r="C13" s="537">
        <v>5</v>
      </c>
      <c r="D13" s="538">
        <v>13</v>
      </c>
      <c r="E13" s="539">
        <v>17</v>
      </c>
      <c r="F13" s="537">
        <v>7</v>
      </c>
      <c r="G13" s="538">
        <v>18</v>
      </c>
      <c r="H13" s="186">
        <v>10</v>
      </c>
      <c r="I13" s="539">
        <v>11</v>
      </c>
      <c r="J13" s="537">
        <v>15</v>
      </c>
      <c r="K13" s="186">
        <v>11</v>
      </c>
      <c r="L13" s="537">
        <v>5</v>
      </c>
      <c r="M13" s="537">
        <v>9</v>
      </c>
      <c r="N13" s="246">
        <f t="shared" si="0"/>
        <v>128</v>
      </c>
    </row>
    <row r="14" spans="1:14" ht="12.75">
      <c r="A14" s="233" t="s">
        <v>79</v>
      </c>
      <c r="B14" s="246">
        <f>SUM(B4:B13)</f>
        <v>233</v>
      </c>
      <c r="C14" s="246">
        <f aca="true" t="shared" si="1" ref="C14:M14">SUM(C4:C13)</f>
        <v>190</v>
      </c>
      <c r="D14" s="246">
        <f t="shared" si="1"/>
        <v>153</v>
      </c>
      <c r="E14" s="246">
        <f t="shared" si="1"/>
        <v>304</v>
      </c>
      <c r="F14" s="246">
        <f t="shared" si="1"/>
        <v>232</v>
      </c>
      <c r="G14" s="246">
        <f t="shared" si="1"/>
        <v>204</v>
      </c>
      <c r="H14" s="246">
        <f t="shared" si="1"/>
        <v>139</v>
      </c>
      <c r="I14" s="246">
        <f t="shared" si="1"/>
        <v>71</v>
      </c>
      <c r="J14" s="246">
        <f t="shared" si="1"/>
        <v>165</v>
      </c>
      <c r="K14" s="246">
        <f t="shared" si="1"/>
        <v>153</v>
      </c>
      <c r="L14" s="246">
        <f t="shared" si="1"/>
        <v>180</v>
      </c>
      <c r="M14" s="246">
        <f t="shared" si="1"/>
        <v>320</v>
      </c>
      <c r="N14" s="246">
        <f>SUM(B14:M14)</f>
        <v>2344</v>
      </c>
    </row>
    <row r="15" spans="1:14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</sheetData>
  <sheetProtection/>
  <mergeCells count="1">
    <mergeCell ref="A1:N1"/>
  </mergeCells>
  <printOptions horizontalCentered="1" verticalCentered="1"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7.00390625" style="0" customWidth="1"/>
    <col min="2" max="2" width="18.140625" style="0" customWidth="1"/>
    <col min="3" max="3" width="18.28125" style="0" customWidth="1"/>
    <col min="4" max="4" width="18.421875" style="0" customWidth="1"/>
    <col min="5" max="5" width="18.00390625" style="0" customWidth="1"/>
  </cols>
  <sheetData>
    <row r="2" spans="1:6" ht="12.75">
      <c r="A2" s="931" t="s">
        <v>782</v>
      </c>
      <c r="B2" s="931"/>
      <c r="C2" s="931"/>
      <c r="D2" s="931"/>
      <c r="E2" s="931"/>
      <c r="F2" s="69"/>
    </row>
    <row r="4" ht="12.75">
      <c r="A4" s="15" t="s">
        <v>237</v>
      </c>
    </row>
    <row r="5" spans="1:5" ht="27" customHeight="1">
      <c r="A5" s="2" t="s">
        <v>238</v>
      </c>
      <c r="B5" s="281" t="s">
        <v>28</v>
      </c>
      <c r="C5" s="234" t="s">
        <v>239</v>
      </c>
      <c r="D5" s="164" t="s">
        <v>240</v>
      </c>
      <c r="E5" s="164" t="s">
        <v>241</v>
      </c>
    </row>
    <row r="6" spans="1:5" ht="12.75">
      <c r="A6" s="1">
        <v>1</v>
      </c>
      <c r="B6" s="8" t="s">
        <v>83</v>
      </c>
      <c r="C6" s="29">
        <v>65</v>
      </c>
      <c r="D6" s="29">
        <v>0</v>
      </c>
      <c r="E6" s="29">
        <v>22</v>
      </c>
    </row>
    <row r="7" spans="1:5" ht="12.75">
      <c r="A7" s="1">
        <v>2</v>
      </c>
      <c r="B7" s="8" t="s">
        <v>84</v>
      </c>
      <c r="C7" s="29">
        <v>10</v>
      </c>
      <c r="D7" s="29">
        <v>0</v>
      </c>
      <c r="E7" s="29">
        <v>1</v>
      </c>
    </row>
    <row r="8" spans="1:5" ht="12.75">
      <c r="A8" s="1">
        <v>3</v>
      </c>
      <c r="B8" s="8" t="s">
        <v>85</v>
      </c>
      <c r="C8" s="29">
        <v>5</v>
      </c>
      <c r="D8" s="29">
        <v>2</v>
      </c>
      <c r="E8" s="29">
        <v>3</v>
      </c>
    </row>
    <row r="9" spans="1:5" ht="12.75">
      <c r="A9" s="1">
        <v>4</v>
      </c>
      <c r="B9" s="8" t="s">
        <v>86</v>
      </c>
      <c r="C9" s="29">
        <v>3</v>
      </c>
      <c r="D9" s="29">
        <v>2</v>
      </c>
      <c r="E9" s="29">
        <v>0</v>
      </c>
    </row>
    <row r="10" spans="1:5" ht="12.75">
      <c r="A10" s="1">
        <v>5</v>
      </c>
      <c r="B10" s="8" t="s">
        <v>87</v>
      </c>
      <c r="C10" s="8">
        <v>0</v>
      </c>
      <c r="D10" s="8">
        <v>0</v>
      </c>
      <c r="E10" s="29">
        <v>0</v>
      </c>
    </row>
    <row r="11" spans="1:5" ht="12.75">
      <c r="A11" s="1">
        <v>6</v>
      </c>
      <c r="B11" s="8" t="s">
        <v>242</v>
      </c>
      <c r="C11" s="29">
        <v>8</v>
      </c>
      <c r="D11" s="29">
        <v>0</v>
      </c>
      <c r="E11" s="29">
        <v>0</v>
      </c>
    </row>
    <row r="12" spans="1:5" ht="12.75">
      <c r="A12" s="1">
        <v>7</v>
      </c>
      <c r="B12" s="8" t="s">
        <v>89</v>
      </c>
      <c r="C12" s="8">
        <v>2</v>
      </c>
      <c r="D12" s="29">
        <v>0</v>
      </c>
      <c r="E12" s="29">
        <v>0</v>
      </c>
    </row>
    <row r="13" spans="1:5" ht="12.75">
      <c r="A13" s="1">
        <v>8</v>
      </c>
      <c r="B13" s="8" t="s">
        <v>90</v>
      </c>
      <c r="C13" s="29">
        <v>3</v>
      </c>
      <c r="D13" s="29"/>
      <c r="E13" s="29"/>
    </row>
    <row r="14" spans="1:5" ht="12.75">
      <c r="A14" s="1">
        <v>9</v>
      </c>
      <c r="B14" s="8" t="s">
        <v>91</v>
      </c>
      <c r="C14" s="29">
        <v>1</v>
      </c>
      <c r="D14" s="29"/>
      <c r="E14" s="29"/>
    </row>
    <row r="15" spans="1:5" ht="12.75">
      <c r="A15" s="1">
        <v>10</v>
      </c>
      <c r="B15" s="8" t="s">
        <v>92</v>
      </c>
      <c r="C15" s="8">
        <v>10</v>
      </c>
      <c r="D15" s="8">
        <v>1</v>
      </c>
      <c r="E15" s="8"/>
    </row>
    <row r="16" spans="1:5" ht="12.75">
      <c r="A16" s="1">
        <v>11</v>
      </c>
      <c r="B16" s="8" t="s">
        <v>93</v>
      </c>
      <c r="C16" s="29">
        <v>0</v>
      </c>
      <c r="D16" s="29">
        <v>0</v>
      </c>
      <c r="E16" s="29">
        <v>0</v>
      </c>
    </row>
    <row r="17" spans="1:5" ht="12.75">
      <c r="A17" s="1">
        <v>12</v>
      </c>
      <c r="B17" s="8" t="s">
        <v>94</v>
      </c>
      <c r="C17" s="29"/>
      <c r="D17" s="29"/>
      <c r="E17" s="29"/>
    </row>
    <row r="18" spans="1:5" ht="12.75">
      <c r="A18" s="1">
        <v>13</v>
      </c>
      <c r="B18" s="8" t="s">
        <v>62</v>
      </c>
      <c r="C18" s="29"/>
      <c r="D18" s="29"/>
      <c r="E18" s="29"/>
    </row>
    <row r="19" spans="1:5" ht="12.75">
      <c r="A19" s="1">
        <v>14</v>
      </c>
      <c r="B19" s="8" t="s">
        <v>95</v>
      </c>
      <c r="C19" s="8">
        <v>2</v>
      </c>
      <c r="D19" s="8">
        <v>0</v>
      </c>
      <c r="E19" s="8">
        <v>0</v>
      </c>
    </row>
    <row r="20" spans="1:5" ht="12.75">
      <c r="A20" s="1">
        <v>15</v>
      </c>
      <c r="B20" s="8" t="s">
        <v>48</v>
      </c>
      <c r="C20" s="8">
        <v>1</v>
      </c>
      <c r="D20" s="8">
        <v>1</v>
      </c>
      <c r="E20" s="8">
        <v>0</v>
      </c>
    </row>
    <row r="21" spans="1:5" ht="12.75">
      <c r="A21" s="1">
        <v>16</v>
      </c>
      <c r="B21" s="8" t="s">
        <v>96</v>
      </c>
      <c r="C21" s="29">
        <v>2</v>
      </c>
      <c r="D21" s="29">
        <v>0</v>
      </c>
      <c r="E21" s="29">
        <v>0</v>
      </c>
    </row>
    <row r="22" spans="1:5" ht="12.75">
      <c r="A22" s="1">
        <v>17</v>
      </c>
      <c r="B22" s="8" t="s">
        <v>97</v>
      </c>
      <c r="C22" s="29">
        <v>1</v>
      </c>
      <c r="D22" s="29"/>
      <c r="E22" s="29"/>
    </row>
    <row r="23" spans="1:5" ht="12.75">
      <c r="A23" s="1">
        <v>18</v>
      </c>
      <c r="B23" s="8" t="s">
        <v>98</v>
      </c>
      <c r="C23" s="29"/>
      <c r="D23" s="29"/>
      <c r="E23" s="29"/>
    </row>
    <row r="24" spans="1:5" ht="12.75">
      <c r="A24" s="1">
        <v>19</v>
      </c>
      <c r="B24" s="8" t="s">
        <v>243</v>
      </c>
      <c r="C24" s="8">
        <v>12</v>
      </c>
      <c r="D24" s="8">
        <v>7</v>
      </c>
      <c r="E24" s="8">
        <v>13</v>
      </c>
    </row>
    <row r="25" spans="1:5" ht="12.75">
      <c r="A25" s="1">
        <v>20</v>
      </c>
      <c r="B25" s="8" t="s">
        <v>244</v>
      </c>
      <c r="C25" s="8">
        <v>0</v>
      </c>
      <c r="D25" s="8">
        <v>0</v>
      </c>
      <c r="E25" s="8">
        <v>0</v>
      </c>
    </row>
    <row r="26" spans="1:5" ht="12.75">
      <c r="A26" s="1">
        <v>21</v>
      </c>
      <c r="B26" s="8" t="s">
        <v>245</v>
      </c>
      <c r="C26" s="29">
        <v>5</v>
      </c>
      <c r="D26" s="29"/>
      <c r="E26" s="29">
        <v>4</v>
      </c>
    </row>
    <row r="27" spans="1:5" ht="12.75">
      <c r="A27" s="1">
        <v>22</v>
      </c>
      <c r="B27" s="8" t="s">
        <v>246</v>
      </c>
      <c r="C27" s="8">
        <v>3</v>
      </c>
      <c r="D27" s="8">
        <v>0</v>
      </c>
      <c r="E27" s="8">
        <v>0</v>
      </c>
    </row>
    <row r="28" spans="1:5" ht="12.75">
      <c r="A28" s="1">
        <v>23</v>
      </c>
      <c r="B28" s="8" t="s">
        <v>247</v>
      </c>
      <c r="C28" s="8">
        <v>1</v>
      </c>
      <c r="D28" s="8"/>
      <c r="E28" s="8">
        <v>1</v>
      </c>
    </row>
    <row r="29" spans="1:5" ht="12.75">
      <c r="A29" s="1">
        <v>24</v>
      </c>
      <c r="B29" s="8" t="s">
        <v>248</v>
      </c>
      <c r="C29" s="8">
        <v>44</v>
      </c>
      <c r="D29" s="8">
        <v>18</v>
      </c>
      <c r="E29" s="8">
        <v>17</v>
      </c>
    </row>
    <row r="30" spans="1:5" ht="12.75">
      <c r="A30" s="315">
        <v>25</v>
      </c>
      <c r="B30" s="8" t="s">
        <v>58</v>
      </c>
      <c r="C30" s="8">
        <v>58</v>
      </c>
      <c r="D30" s="8">
        <v>36</v>
      </c>
      <c r="E30" s="8">
        <v>32</v>
      </c>
    </row>
    <row r="31" spans="1:5" ht="12.75">
      <c r="A31" s="860" t="s">
        <v>1</v>
      </c>
      <c r="B31" s="860"/>
      <c r="C31" s="233">
        <f>SUM(C6:C23)</f>
        <v>113</v>
      </c>
      <c r="D31" s="233">
        <f>SUM(D6:D23)</f>
        <v>6</v>
      </c>
      <c r="E31" s="233">
        <f>SUM(E6:E23)</f>
        <v>26</v>
      </c>
    </row>
    <row r="32" spans="1:5" ht="12.75">
      <c r="A32" s="860" t="s">
        <v>2</v>
      </c>
      <c r="B32" s="860"/>
      <c r="C32" s="233">
        <f>SUM(C24:C30)</f>
        <v>123</v>
      </c>
      <c r="D32" s="233">
        <f>SUM(D24:D30)</f>
        <v>61</v>
      </c>
      <c r="E32" s="233">
        <f>SUM(E24:E30)</f>
        <v>67</v>
      </c>
    </row>
    <row r="33" spans="1:5" ht="12.75">
      <c r="A33" s="860" t="s">
        <v>0</v>
      </c>
      <c r="B33" s="860"/>
      <c r="C33" s="233">
        <f>SUM(C31:C32)</f>
        <v>236</v>
      </c>
      <c r="D33" s="233">
        <f>SUM(D31:D32)</f>
        <v>67</v>
      </c>
      <c r="E33" s="233">
        <f>SUM(E31:E32)</f>
        <v>93</v>
      </c>
    </row>
  </sheetData>
  <sheetProtection/>
  <mergeCells count="4">
    <mergeCell ref="A31:B31"/>
    <mergeCell ref="A32:B32"/>
    <mergeCell ref="A33:B33"/>
    <mergeCell ref="A2:E2"/>
  </mergeCells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3:AF453"/>
  <sheetViews>
    <sheetView zoomScalePageLayoutView="0" workbookViewId="0" topLeftCell="A1">
      <selection activeCell="L24" sqref="L24"/>
    </sheetView>
  </sheetViews>
  <sheetFormatPr defaultColWidth="9.140625" defaultRowHeight="12.75"/>
  <cols>
    <col min="2" max="2" width="11.28125" style="0" customWidth="1"/>
    <col min="3" max="3" width="6.28125" style="0" customWidth="1"/>
    <col min="4" max="4" width="14.57421875" style="0" customWidth="1"/>
    <col min="5" max="5" width="13.57421875" style="0" customWidth="1"/>
    <col min="6" max="7" width="14.57421875" style="0" customWidth="1"/>
    <col min="8" max="8" width="5.00390625" style="0" customWidth="1"/>
    <col min="9" max="9" width="11.8515625" style="0" hidden="1" customWidth="1"/>
    <col min="10" max="11" width="5.28125" style="0" customWidth="1"/>
    <col min="12" max="12" width="5.140625" style="0" customWidth="1"/>
    <col min="13" max="13" width="5.28125" style="0" customWidth="1"/>
    <col min="14" max="14" width="4.8515625" style="0" customWidth="1"/>
    <col min="15" max="15" width="5.28125" style="0" customWidth="1"/>
    <col min="16" max="16" width="5.57421875" style="0" customWidth="1"/>
    <col min="17" max="17" width="5.421875" style="0" customWidth="1"/>
    <col min="18" max="20" width="5.28125" style="0" customWidth="1"/>
    <col min="21" max="21" width="5.57421875" style="0" customWidth="1"/>
    <col min="22" max="22" width="5.140625" style="0" customWidth="1"/>
    <col min="23" max="23" width="5.28125" style="0" customWidth="1"/>
    <col min="24" max="24" width="5.140625" style="0" customWidth="1"/>
    <col min="25" max="25" width="5.421875" style="0" customWidth="1"/>
    <col min="26" max="26" width="5.140625" style="0" customWidth="1"/>
    <col min="27" max="27" width="5.28125" style="0" customWidth="1"/>
    <col min="28" max="28" width="5.57421875" style="0" customWidth="1"/>
    <col min="29" max="29" width="5.7109375" style="0" customWidth="1"/>
    <col min="30" max="30" width="5.28125" style="0" customWidth="1"/>
    <col min="31" max="31" width="5.421875" style="0" customWidth="1"/>
    <col min="32" max="33" width="5.57421875" style="0" customWidth="1"/>
    <col min="34" max="34" width="5.421875" style="0" customWidth="1"/>
    <col min="35" max="36" width="5.8515625" style="0" customWidth="1"/>
    <col min="37" max="37" width="7.28125" style="0" customWidth="1"/>
    <col min="38" max="38" width="6.8515625" style="0" customWidth="1"/>
  </cols>
  <sheetData>
    <row r="3" spans="2:7" ht="30" customHeight="1">
      <c r="B3" s="935" t="s">
        <v>845</v>
      </c>
      <c r="C3" s="935"/>
      <c r="D3" s="935"/>
      <c r="E3" s="935"/>
      <c r="F3" s="935"/>
      <c r="G3" s="935"/>
    </row>
    <row r="4" spans="3:27" ht="15"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90"/>
    </row>
    <row r="5" spans="2:32" ht="15.75">
      <c r="B5" s="716" t="s">
        <v>615</v>
      </c>
      <c r="C5" s="716"/>
      <c r="D5" s="716"/>
      <c r="E5" s="716"/>
      <c r="F5" s="716"/>
      <c r="G5" s="716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15"/>
      <c r="AB5" s="15"/>
      <c r="AC5" s="15"/>
      <c r="AD5" s="15"/>
      <c r="AE5" s="15"/>
      <c r="AF5" s="15"/>
    </row>
    <row r="6" spans="2:32" ht="30">
      <c r="B6" s="933" t="s">
        <v>108</v>
      </c>
      <c r="C6" s="934"/>
      <c r="D6" s="396" t="s">
        <v>139</v>
      </c>
      <c r="E6" s="396" t="s">
        <v>132</v>
      </c>
      <c r="F6" s="396" t="s">
        <v>641</v>
      </c>
      <c r="G6" s="396" t="s">
        <v>654</v>
      </c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15"/>
      <c r="AB6" s="15"/>
      <c r="AC6" s="15"/>
      <c r="AD6" s="15"/>
      <c r="AE6" s="15"/>
      <c r="AF6" s="15"/>
    </row>
    <row r="7" spans="2:32" ht="15.75">
      <c r="B7" s="932">
        <v>1995</v>
      </c>
      <c r="C7" s="171" t="s">
        <v>616</v>
      </c>
      <c r="D7" s="717">
        <v>2</v>
      </c>
      <c r="E7" s="717">
        <v>1</v>
      </c>
      <c r="F7" s="717">
        <v>0</v>
      </c>
      <c r="G7" s="717">
        <v>1</v>
      </c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15"/>
      <c r="AB7" s="15"/>
      <c r="AC7" s="15"/>
      <c r="AD7" s="15"/>
      <c r="AE7" s="15"/>
      <c r="AF7" s="15"/>
    </row>
    <row r="8" spans="2:32" ht="15.75">
      <c r="B8" s="932"/>
      <c r="C8" s="171" t="s">
        <v>617</v>
      </c>
      <c r="D8" s="718" t="s">
        <v>618</v>
      </c>
      <c r="E8" s="718" t="s">
        <v>631</v>
      </c>
      <c r="F8" s="718">
        <v>0</v>
      </c>
      <c r="G8" s="718" t="s">
        <v>655</v>
      </c>
      <c r="H8" s="61"/>
      <c r="I8" s="15"/>
      <c r="J8" s="15"/>
      <c r="K8" s="15"/>
      <c r="L8" s="15"/>
      <c r="M8" s="15"/>
      <c r="N8" s="15"/>
      <c r="O8" s="15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15"/>
      <c r="AB8" s="15"/>
      <c r="AC8" s="15"/>
      <c r="AD8" s="15"/>
      <c r="AE8" s="15"/>
      <c r="AF8" s="15"/>
    </row>
    <row r="9" spans="2:32" ht="15.75">
      <c r="B9" s="932">
        <v>1996</v>
      </c>
      <c r="C9" s="171" t="s">
        <v>616</v>
      </c>
      <c r="D9" s="717">
        <v>11</v>
      </c>
      <c r="E9" s="717">
        <v>3</v>
      </c>
      <c r="F9" s="717">
        <v>1</v>
      </c>
      <c r="G9" s="717">
        <v>7</v>
      </c>
      <c r="H9" s="61"/>
      <c r="I9" s="15"/>
      <c r="J9" s="15"/>
      <c r="K9" s="15"/>
      <c r="L9" s="15"/>
      <c r="M9" s="15"/>
      <c r="N9" s="15"/>
      <c r="O9" s="15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15"/>
      <c r="AB9" s="15"/>
      <c r="AC9" s="15"/>
      <c r="AD9" s="15"/>
      <c r="AE9" s="15"/>
      <c r="AF9" s="15"/>
    </row>
    <row r="10" spans="2:32" ht="15.75">
      <c r="B10" s="932"/>
      <c r="C10" s="171" t="s">
        <v>617</v>
      </c>
      <c r="D10" s="719" t="s">
        <v>619</v>
      </c>
      <c r="E10" s="719" t="s">
        <v>632</v>
      </c>
      <c r="F10" s="719" t="s">
        <v>642</v>
      </c>
      <c r="G10" s="719" t="s">
        <v>656</v>
      </c>
      <c r="H10" s="61"/>
      <c r="I10" s="15"/>
      <c r="J10" s="15"/>
      <c r="K10" s="15"/>
      <c r="L10" s="15"/>
      <c r="M10" s="15"/>
      <c r="N10" s="15"/>
      <c r="O10" s="15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15"/>
      <c r="AB10" s="15"/>
      <c r="AC10" s="15"/>
      <c r="AD10" s="15"/>
      <c r="AE10" s="15"/>
      <c r="AF10" s="15"/>
    </row>
    <row r="11" spans="2:32" ht="15.75">
      <c r="B11" s="932">
        <v>1997</v>
      </c>
      <c r="C11" s="171" t="s">
        <v>616</v>
      </c>
      <c r="D11" s="717">
        <f>SUM(E11:G11)</f>
        <v>13</v>
      </c>
      <c r="E11" s="717">
        <v>5</v>
      </c>
      <c r="F11" s="717">
        <v>1</v>
      </c>
      <c r="G11" s="717">
        <v>7</v>
      </c>
      <c r="H11" s="61"/>
      <c r="I11" s="15"/>
      <c r="J11" s="15"/>
      <c r="K11" s="15"/>
      <c r="L11" s="15"/>
      <c r="M11" s="15"/>
      <c r="N11" s="15"/>
      <c r="O11" s="15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15"/>
      <c r="AB11" s="15"/>
      <c r="AC11" s="15"/>
      <c r="AD11" s="15"/>
      <c r="AE11" s="15"/>
      <c r="AF11" s="15"/>
    </row>
    <row r="12" spans="2:32" ht="15.75">
      <c r="B12" s="932"/>
      <c r="C12" s="171" t="s">
        <v>617</v>
      </c>
      <c r="D12" s="719" t="s">
        <v>620</v>
      </c>
      <c r="E12" s="719" t="s">
        <v>633</v>
      </c>
      <c r="F12" s="719" t="s">
        <v>642</v>
      </c>
      <c r="G12" s="719" t="s">
        <v>656</v>
      </c>
      <c r="H12" s="61"/>
      <c r="I12" s="15"/>
      <c r="J12" s="15"/>
      <c r="K12" s="15"/>
      <c r="L12" s="15"/>
      <c r="M12" s="15"/>
      <c r="N12" s="15"/>
      <c r="O12" s="15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15"/>
      <c r="AB12" s="15"/>
      <c r="AC12" s="15"/>
      <c r="AD12" s="15"/>
      <c r="AE12" s="15"/>
      <c r="AF12" s="15"/>
    </row>
    <row r="13" spans="2:26" ht="15.75">
      <c r="B13" s="932">
        <v>1998</v>
      </c>
      <c r="C13" s="171" t="s">
        <v>616</v>
      </c>
      <c r="D13" s="717">
        <f>SUM(E13:G13)</f>
        <v>38</v>
      </c>
      <c r="E13" s="717">
        <v>13</v>
      </c>
      <c r="F13" s="717">
        <v>13</v>
      </c>
      <c r="G13" s="717">
        <v>12</v>
      </c>
      <c r="H13" s="61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</row>
    <row r="14" spans="2:26" ht="15.75">
      <c r="B14" s="932"/>
      <c r="C14" s="171" t="s">
        <v>617</v>
      </c>
      <c r="D14" s="719" t="s">
        <v>621</v>
      </c>
      <c r="E14" s="719" t="s">
        <v>634</v>
      </c>
      <c r="F14" s="719" t="s">
        <v>643</v>
      </c>
      <c r="G14" s="719" t="s">
        <v>657</v>
      </c>
      <c r="H14" s="61"/>
      <c r="I14" s="61"/>
      <c r="J14" s="61"/>
      <c r="K14" s="61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</row>
    <row r="15" spans="2:26" ht="15.75">
      <c r="B15" s="932">
        <v>1999</v>
      </c>
      <c r="C15" s="171" t="s">
        <v>616</v>
      </c>
      <c r="D15" s="717">
        <f>SUM(E15:G15)</f>
        <v>21</v>
      </c>
      <c r="E15" s="717">
        <v>13</v>
      </c>
      <c r="F15" s="717">
        <v>6</v>
      </c>
      <c r="G15" s="717">
        <v>2</v>
      </c>
      <c r="H15" s="61"/>
      <c r="I15" s="391">
        <v>2</v>
      </c>
      <c r="J15" s="15"/>
      <c r="K15" s="15"/>
      <c r="L15" s="15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</row>
    <row r="16" spans="2:26" ht="15.75">
      <c r="B16" s="932"/>
      <c r="C16" s="171" t="s">
        <v>617</v>
      </c>
      <c r="D16" s="719" t="s">
        <v>622</v>
      </c>
      <c r="E16" s="719" t="s">
        <v>634</v>
      </c>
      <c r="F16" s="719" t="s">
        <v>644</v>
      </c>
      <c r="G16" s="719" t="s">
        <v>642</v>
      </c>
      <c r="H16" s="389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</row>
    <row r="17" spans="2:26" ht="15.75">
      <c r="B17" s="932" t="s">
        <v>777</v>
      </c>
      <c r="C17" s="171" t="s">
        <v>616</v>
      </c>
      <c r="D17" s="171">
        <v>18</v>
      </c>
      <c r="E17" s="171">
        <v>8</v>
      </c>
      <c r="F17" s="171">
        <v>10</v>
      </c>
      <c r="G17" s="171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</row>
    <row r="18" spans="2:26" ht="15.75">
      <c r="B18" s="932"/>
      <c r="C18" s="171" t="s">
        <v>617</v>
      </c>
      <c r="D18" s="171" t="s">
        <v>652</v>
      </c>
      <c r="E18" s="171" t="s">
        <v>626</v>
      </c>
      <c r="F18" s="171" t="s">
        <v>645</v>
      </c>
      <c r="G18" s="171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</row>
    <row r="19" spans="2:26" ht="15.75">
      <c r="B19" s="932">
        <v>2001</v>
      </c>
      <c r="C19" s="171" t="s">
        <v>616</v>
      </c>
      <c r="D19" s="171">
        <v>24</v>
      </c>
      <c r="E19" s="171">
        <v>19</v>
      </c>
      <c r="F19" s="171">
        <v>5</v>
      </c>
      <c r="G19" s="171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</row>
    <row r="20" spans="2:26" ht="15.75">
      <c r="B20" s="932"/>
      <c r="C20" s="171" t="s">
        <v>617</v>
      </c>
      <c r="D20" s="171" t="s">
        <v>688</v>
      </c>
      <c r="E20" s="171">
        <v>1.84</v>
      </c>
      <c r="F20" s="171" t="s">
        <v>646</v>
      </c>
      <c r="G20" s="171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</row>
    <row r="21" spans="2:26" ht="15.75">
      <c r="B21" s="932">
        <v>2002</v>
      </c>
      <c r="C21" s="171" t="s">
        <v>616</v>
      </c>
      <c r="D21" s="171">
        <v>21</v>
      </c>
      <c r="E21" s="171">
        <v>17</v>
      </c>
      <c r="F21" s="171">
        <v>4</v>
      </c>
      <c r="G21" s="171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</row>
    <row r="22" spans="2:26" ht="15.75">
      <c r="B22" s="932"/>
      <c r="C22" s="171" t="s">
        <v>617</v>
      </c>
      <c r="D22" s="171" t="s">
        <v>776</v>
      </c>
      <c r="E22" s="171" t="s">
        <v>628</v>
      </c>
      <c r="F22" s="171" t="s">
        <v>647</v>
      </c>
      <c r="G22" s="171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</row>
    <row r="23" spans="2:26" ht="15.75">
      <c r="B23" s="932">
        <v>2003</v>
      </c>
      <c r="C23" s="171" t="s">
        <v>616</v>
      </c>
      <c r="D23" s="171">
        <v>17</v>
      </c>
      <c r="E23" s="171">
        <v>12</v>
      </c>
      <c r="F23" s="171">
        <v>5</v>
      </c>
      <c r="G23" s="171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</row>
    <row r="24" spans="2:26" ht="15.75">
      <c r="B24" s="932"/>
      <c r="C24" s="171" t="s">
        <v>617</v>
      </c>
      <c r="D24" s="171" t="s">
        <v>630</v>
      </c>
      <c r="E24" s="171" t="s">
        <v>627</v>
      </c>
      <c r="F24" s="171" t="s">
        <v>648</v>
      </c>
      <c r="G24" s="171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</row>
    <row r="25" spans="2:26" ht="15.75">
      <c r="B25" s="932">
        <v>2004</v>
      </c>
      <c r="C25" s="171" t="s">
        <v>616</v>
      </c>
      <c r="D25" s="171">
        <v>15</v>
      </c>
      <c r="E25" s="171">
        <v>12</v>
      </c>
      <c r="F25" s="171">
        <v>3</v>
      </c>
      <c r="G25" s="171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</row>
    <row r="26" spans="2:26" ht="15.75">
      <c r="B26" s="932"/>
      <c r="C26" s="171" t="s">
        <v>617</v>
      </c>
      <c r="D26" s="171" t="s">
        <v>623</v>
      </c>
      <c r="E26" s="171" t="s">
        <v>627</v>
      </c>
      <c r="F26" s="171" t="s">
        <v>637</v>
      </c>
      <c r="G26" s="171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</row>
    <row r="27" spans="2:26" ht="15.75">
      <c r="B27" s="932">
        <v>2005</v>
      </c>
      <c r="C27" s="171" t="s">
        <v>616</v>
      </c>
      <c r="D27" s="171">
        <v>13</v>
      </c>
      <c r="E27" s="171">
        <v>9</v>
      </c>
      <c r="F27" s="171">
        <v>4</v>
      </c>
      <c r="G27" s="171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</row>
    <row r="28" spans="2:26" ht="15.75">
      <c r="B28" s="932"/>
      <c r="C28" s="171" t="s">
        <v>617</v>
      </c>
      <c r="D28" s="171" t="s">
        <v>624</v>
      </c>
      <c r="E28" s="171" t="s">
        <v>635</v>
      </c>
      <c r="F28" s="171" t="s">
        <v>638</v>
      </c>
      <c r="G28" s="171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</row>
    <row r="29" spans="2:26" ht="15.75">
      <c r="B29" s="932">
        <v>2006</v>
      </c>
      <c r="C29" s="171" t="s">
        <v>616</v>
      </c>
      <c r="D29" s="171">
        <v>22</v>
      </c>
      <c r="E29" s="171">
        <v>18</v>
      </c>
      <c r="F29" s="171">
        <v>4</v>
      </c>
      <c r="G29" s="171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</row>
    <row r="30" spans="2:26" ht="15.75">
      <c r="B30" s="932"/>
      <c r="C30" s="171" t="s">
        <v>617</v>
      </c>
      <c r="D30" s="171" t="s">
        <v>625</v>
      </c>
      <c r="E30" s="171" t="s">
        <v>636</v>
      </c>
      <c r="F30" s="171" t="s">
        <v>638</v>
      </c>
      <c r="G30" s="171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</row>
    <row r="31" spans="2:26" ht="15.75">
      <c r="B31" s="932">
        <v>2007</v>
      </c>
      <c r="C31" s="171" t="s">
        <v>616</v>
      </c>
      <c r="D31" s="171">
        <v>9</v>
      </c>
      <c r="E31" s="171">
        <v>8</v>
      </c>
      <c r="F31" s="171">
        <v>1</v>
      </c>
      <c r="G31" s="171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</row>
    <row r="32" spans="2:26" ht="15.75">
      <c r="B32" s="932"/>
      <c r="C32" s="171" t="s">
        <v>617</v>
      </c>
      <c r="D32" s="171" t="s">
        <v>626</v>
      </c>
      <c r="E32" s="171" t="s">
        <v>637</v>
      </c>
      <c r="F32" s="171" t="s">
        <v>649</v>
      </c>
      <c r="G32" s="171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</row>
    <row r="33" spans="2:26" ht="15.75">
      <c r="B33" s="932">
        <v>2008</v>
      </c>
      <c r="C33" s="171" t="s">
        <v>616</v>
      </c>
      <c r="D33" s="171">
        <v>13</v>
      </c>
      <c r="E33" s="171">
        <v>10</v>
      </c>
      <c r="F33" s="171">
        <v>3</v>
      </c>
      <c r="G33" s="171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</row>
    <row r="34" spans="2:26" ht="15.75">
      <c r="B34" s="932"/>
      <c r="C34" s="171" t="s">
        <v>617</v>
      </c>
      <c r="D34" s="171" t="s">
        <v>624</v>
      </c>
      <c r="E34" s="171" t="s">
        <v>638</v>
      </c>
      <c r="F34" s="171" t="s">
        <v>650</v>
      </c>
      <c r="G34" s="171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</row>
    <row r="35" spans="2:26" ht="15.75">
      <c r="B35" s="932">
        <v>2009</v>
      </c>
      <c r="C35" s="171" t="s">
        <v>616</v>
      </c>
      <c r="D35" s="171">
        <v>17</v>
      </c>
      <c r="E35" s="171">
        <v>13</v>
      </c>
      <c r="F35" s="171">
        <v>4</v>
      </c>
      <c r="G35" s="171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</row>
    <row r="36" spans="2:26" ht="15.75">
      <c r="B36" s="932"/>
      <c r="C36" s="171" t="s">
        <v>617</v>
      </c>
      <c r="D36" s="171" t="s">
        <v>627</v>
      </c>
      <c r="E36" s="171" t="s">
        <v>639</v>
      </c>
      <c r="F36" s="171" t="s">
        <v>638</v>
      </c>
      <c r="G36" s="171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</row>
    <row r="37" spans="2:26" ht="15.75">
      <c r="B37" s="932">
        <v>2010</v>
      </c>
      <c r="C37" s="171" t="s">
        <v>616</v>
      </c>
      <c r="D37" s="171">
        <v>20</v>
      </c>
      <c r="E37" s="171">
        <v>16</v>
      </c>
      <c r="F37" s="171">
        <v>4</v>
      </c>
      <c r="G37" s="171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</row>
    <row r="38" spans="2:26" ht="15.75">
      <c r="B38" s="932"/>
      <c r="C38" s="171" t="s">
        <v>617</v>
      </c>
      <c r="D38" s="171" t="s">
        <v>628</v>
      </c>
      <c r="E38" s="171" t="s">
        <v>640</v>
      </c>
      <c r="F38" s="171" t="s">
        <v>638</v>
      </c>
      <c r="G38" s="171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</row>
    <row r="39" spans="2:26" ht="15.75">
      <c r="B39" s="932">
        <v>2011</v>
      </c>
      <c r="C39" s="171" t="s">
        <v>616</v>
      </c>
      <c r="D39" s="171">
        <v>8</v>
      </c>
      <c r="E39" s="171">
        <v>6</v>
      </c>
      <c r="F39" s="171">
        <v>2</v>
      </c>
      <c r="G39" s="171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</row>
    <row r="40" spans="2:26" ht="15.75">
      <c r="B40" s="932"/>
      <c r="C40" s="171" t="s">
        <v>617</v>
      </c>
      <c r="D40" s="171" t="s">
        <v>629</v>
      </c>
      <c r="E40" s="171" t="s">
        <v>629</v>
      </c>
      <c r="F40" s="171" t="s">
        <v>651</v>
      </c>
      <c r="G40" s="171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</row>
    <row r="41" spans="2:26" ht="15.75">
      <c r="B41" s="932">
        <v>2012</v>
      </c>
      <c r="C41" s="171" t="s">
        <v>616</v>
      </c>
      <c r="D41" s="171">
        <v>17</v>
      </c>
      <c r="E41" s="171">
        <v>11</v>
      </c>
      <c r="F41" s="171">
        <v>6</v>
      </c>
      <c r="G41" s="171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</row>
    <row r="42" spans="2:26" ht="15.75">
      <c r="B42" s="932"/>
      <c r="C42" s="171" t="s">
        <v>617</v>
      </c>
      <c r="D42" s="171" t="s">
        <v>630</v>
      </c>
      <c r="E42" s="171" t="s">
        <v>652</v>
      </c>
      <c r="F42" s="171" t="s">
        <v>625</v>
      </c>
      <c r="G42" s="171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</row>
    <row r="43" spans="2:26" ht="15.75">
      <c r="B43" s="932">
        <v>2013</v>
      </c>
      <c r="C43" s="171" t="s">
        <v>616</v>
      </c>
      <c r="D43" s="171">
        <v>15</v>
      </c>
      <c r="E43" s="171">
        <v>9</v>
      </c>
      <c r="F43" s="171">
        <v>6</v>
      </c>
      <c r="G43" s="171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</row>
    <row r="44" spans="2:26" ht="15.75">
      <c r="B44" s="932"/>
      <c r="C44" s="171" t="s">
        <v>617</v>
      </c>
      <c r="D44" s="171" t="s">
        <v>623</v>
      </c>
      <c r="E44" s="171" t="s">
        <v>653</v>
      </c>
      <c r="F44" s="171" t="s">
        <v>625</v>
      </c>
      <c r="G44" s="171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</row>
    <row r="45" spans="2:26" ht="15.75">
      <c r="B45" s="932">
        <v>2014</v>
      </c>
      <c r="C45" s="171" t="s">
        <v>616</v>
      </c>
      <c r="D45" s="171">
        <v>16</v>
      </c>
      <c r="E45" s="171">
        <v>13</v>
      </c>
      <c r="F45" s="171">
        <v>3</v>
      </c>
      <c r="G45" s="171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</row>
    <row r="46" spans="2:26" ht="15.75">
      <c r="B46" s="932"/>
      <c r="C46" s="171" t="s">
        <v>617</v>
      </c>
      <c r="D46" s="171" t="s">
        <v>843</v>
      </c>
      <c r="E46" s="171" t="s">
        <v>688</v>
      </c>
      <c r="F46" s="171" t="s">
        <v>844</v>
      </c>
      <c r="G46" s="171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</row>
    <row r="47" spans="2:26" ht="15"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</row>
    <row r="48" spans="2:26" ht="15"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</row>
    <row r="49" spans="2:26" ht="15"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</row>
    <row r="50" spans="2:26" ht="15"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</row>
    <row r="51" spans="2:26" ht="15"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</row>
    <row r="52" spans="2:26" ht="15"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</row>
    <row r="53" spans="2:26" ht="15"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</row>
    <row r="54" spans="2:26" ht="15"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</row>
    <row r="55" spans="2:26" ht="15"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</row>
    <row r="56" spans="2:26" ht="15"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</row>
    <row r="57" spans="2:26" ht="15"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</row>
    <row r="58" spans="2:26" ht="15"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</row>
    <row r="59" spans="2:26" ht="15"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</row>
    <row r="60" spans="2:26" ht="15"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</row>
    <row r="61" spans="2:26" ht="15"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</row>
    <row r="62" spans="2:26" ht="15"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</row>
    <row r="63" spans="2:26" ht="15"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</row>
    <row r="64" spans="2:26" ht="15"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</row>
    <row r="65" spans="2:26" ht="15"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</row>
    <row r="66" spans="2:26" ht="15"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</row>
    <row r="67" spans="2:26" ht="15"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</row>
    <row r="68" spans="2:26" ht="15"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</row>
    <row r="69" spans="2:26" ht="15"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</row>
    <row r="70" spans="2:26" ht="15"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</row>
    <row r="71" spans="2:26" ht="15"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</row>
    <row r="72" spans="2:26" ht="15"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</row>
    <row r="73" spans="2:26" ht="15"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</row>
    <row r="74" spans="2:26" ht="15"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</row>
    <row r="75" spans="2:26" ht="15"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</row>
    <row r="76" spans="2:26" ht="15"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</row>
    <row r="77" spans="2:26" ht="15"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</row>
    <row r="78" spans="2:26" ht="15"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</row>
    <row r="79" spans="2:26" ht="15"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</row>
    <row r="80" spans="2:26" ht="15"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</row>
    <row r="81" spans="2:26" ht="15"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</row>
    <row r="82" spans="2:26" ht="15"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</row>
    <row r="83" spans="2:26" ht="15"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</row>
    <row r="84" spans="2:26" ht="15"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</row>
    <row r="85" spans="2:26" ht="15"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</row>
    <row r="86" spans="2:26" ht="15"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</row>
    <row r="87" spans="2:26" ht="15"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</row>
    <row r="88" spans="2:26" ht="15"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</row>
    <row r="89" spans="2:26" ht="15"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</row>
    <row r="90" spans="2:26" ht="15"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</row>
    <row r="91" spans="2:26" ht="15"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</row>
    <row r="92" spans="2:26" ht="15"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</row>
    <row r="93" spans="2:26" ht="15"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</row>
    <row r="94" spans="2:26" ht="15"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</row>
    <row r="95" spans="2:26" ht="15"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</row>
    <row r="96" spans="2:26" ht="15"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</row>
    <row r="97" spans="2:26" ht="15"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</row>
    <row r="98" spans="2:26" ht="15"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</row>
    <row r="99" spans="2:26" ht="15"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</row>
    <row r="100" spans="2:26" ht="15"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</row>
    <row r="101" spans="2:26" ht="15"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</row>
    <row r="102" spans="2:26" ht="15"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</row>
    <row r="103" spans="2:26" ht="15"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</row>
    <row r="104" spans="2:26" ht="15"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</row>
    <row r="105" spans="2:26" ht="15">
      <c r="B105" s="218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</row>
    <row r="106" spans="2:26" ht="15"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</row>
    <row r="107" spans="2:26" ht="15"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</row>
    <row r="108" spans="2:26" ht="15">
      <c r="B108" s="218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</row>
    <row r="109" spans="2:26" ht="15"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</row>
    <row r="110" spans="2:26" ht="15">
      <c r="B110" s="21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</row>
    <row r="111" spans="2:26" ht="15">
      <c r="B111" s="21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</row>
    <row r="112" spans="2:26" ht="15">
      <c r="B112" s="21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</row>
    <row r="113" spans="2:26" ht="15">
      <c r="B113" s="218"/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</row>
    <row r="114" spans="2:26" ht="15"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</row>
    <row r="115" spans="2:26" ht="15"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</row>
    <row r="116" spans="2:26" ht="15"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</row>
    <row r="117" spans="2:26" ht="15"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</row>
    <row r="118" spans="2:26" ht="15"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</row>
    <row r="119" spans="2:26" ht="15"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</row>
    <row r="120" spans="2:26" ht="15"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</row>
    <row r="121" spans="2:26" ht="15"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</row>
    <row r="122" spans="2:26" ht="15"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</row>
    <row r="123" spans="2:26" ht="15"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218"/>
    </row>
    <row r="124" spans="2:26" ht="15"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</row>
    <row r="125" spans="2:26" ht="15"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</row>
    <row r="126" spans="2:26" ht="15"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</row>
    <row r="127" spans="2:26" ht="15"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</row>
    <row r="128" spans="2:26" ht="15"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</row>
    <row r="129" spans="2:26" ht="15">
      <c r="B129" s="218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</row>
    <row r="130" spans="2:26" ht="15"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</row>
    <row r="131" spans="2:26" ht="15">
      <c r="B131" s="218"/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</row>
    <row r="132" spans="2:26" ht="15">
      <c r="B132" s="218"/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</row>
    <row r="133" spans="2:26" ht="15"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</row>
    <row r="134" spans="2:26" ht="15">
      <c r="B134" s="218"/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</row>
    <row r="135" spans="2:26" ht="15">
      <c r="B135" s="218"/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</row>
    <row r="136" spans="2:26" ht="15">
      <c r="B136" s="218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</row>
    <row r="137" spans="2:26" ht="15">
      <c r="B137" s="218"/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</row>
    <row r="138" spans="2:26" ht="15">
      <c r="B138" s="218"/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</row>
    <row r="139" spans="2:26" ht="15">
      <c r="B139" s="218"/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</row>
    <row r="140" spans="2:26" ht="15">
      <c r="B140" s="218"/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</row>
    <row r="141" spans="2:26" ht="15">
      <c r="B141" s="218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</row>
    <row r="142" spans="2:26" ht="15"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</row>
    <row r="143" spans="2:26" ht="15"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</row>
    <row r="144" spans="2:26" ht="15"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</row>
    <row r="145" spans="2:26" ht="15"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</row>
    <row r="146" spans="2:26" ht="15">
      <c r="B146" s="218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</row>
    <row r="147" spans="2:26" ht="15">
      <c r="B147" s="21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</row>
    <row r="148" spans="2:26" ht="15"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</row>
    <row r="149" spans="2:26" ht="15">
      <c r="B149" s="218"/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</row>
    <row r="150" spans="2:26" ht="15">
      <c r="B150" s="218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</row>
    <row r="151" spans="2:26" ht="15">
      <c r="B151" s="218"/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</row>
    <row r="152" spans="2:26" ht="15">
      <c r="B152" s="218"/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</row>
    <row r="153" spans="2:26" ht="15">
      <c r="B153" s="218"/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</row>
    <row r="154" spans="2:26" ht="15">
      <c r="B154" s="218"/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  <c r="Z154" s="218"/>
    </row>
    <row r="155" spans="2:26" ht="15">
      <c r="B155" s="218"/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</row>
    <row r="156" spans="2:26" ht="15">
      <c r="B156" s="218"/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</row>
    <row r="157" spans="2:26" ht="15">
      <c r="B157" s="218"/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</row>
    <row r="158" spans="2:26" ht="15">
      <c r="B158" s="218"/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</row>
    <row r="159" spans="2:26" ht="15">
      <c r="B159" s="218"/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</row>
    <row r="160" spans="2:26" ht="15">
      <c r="B160" s="218"/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</row>
    <row r="161" spans="2:26" ht="15">
      <c r="B161" s="218"/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218"/>
    </row>
    <row r="162" spans="2:26" ht="15">
      <c r="B162" s="218"/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8"/>
      <c r="X162" s="218"/>
      <c r="Y162" s="218"/>
      <c r="Z162" s="218"/>
    </row>
    <row r="163" spans="2:26" ht="15"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  <c r="Z163" s="218"/>
    </row>
    <row r="164" spans="2:26" ht="15">
      <c r="B164" s="218"/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</row>
    <row r="165" spans="2:26" ht="15">
      <c r="B165" s="218"/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  <c r="Z165" s="218"/>
    </row>
    <row r="166" spans="2:26" ht="15">
      <c r="B166" s="218"/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</row>
    <row r="167" spans="2:26" ht="15">
      <c r="B167" s="218"/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</row>
    <row r="168" spans="2:26" ht="15">
      <c r="B168" s="218"/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218"/>
      <c r="Y168" s="218"/>
      <c r="Z168" s="218"/>
    </row>
    <row r="169" spans="2:26" ht="15">
      <c r="B169" s="218"/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</row>
    <row r="170" spans="2:26" ht="15">
      <c r="B170" s="218"/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</row>
    <row r="171" spans="2:26" ht="15">
      <c r="B171" s="218"/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</row>
    <row r="172" spans="2:26" ht="15"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</row>
    <row r="173" spans="2:26" ht="15"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</row>
    <row r="174" spans="2:26" ht="15">
      <c r="B174" s="218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</row>
    <row r="175" spans="2:26" ht="15">
      <c r="B175" s="218"/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</row>
    <row r="176" spans="2:26" ht="15">
      <c r="B176" s="218"/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</row>
    <row r="177" spans="2:26" ht="15">
      <c r="B177" s="21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</row>
    <row r="178" spans="2:26" ht="15">
      <c r="B178" s="218"/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</row>
    <row r="179" spans="2:26" ht="15">
      <c r="B179" s="218"/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</row>
    <row r="180" spans="2:26" ht="15">
      <c r="B180" s="218"/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</row>
    <row r="181" spans="2:26" ht="15">
      <c r="B181" s="218"/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</row>
    <row r="182" spans="2:26" ht="15">
      <c r="B182" s="218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</row>
    <row r="183" spans="2:26" ht="15"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</row>
    <row r="184" spans="2:26" ht="15">
      <c r="B184" s="218"/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</row>
    <row r="185" spans="2:26" ht="15">
      <c r="B185" s="218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</row>
    <row r="186" spans="2:26" ht="15">
      <c r="B186" s="218"/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</row>
    <row r="187" spans="2:26" ht="15">
      <c r="B187" s="218"/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  <c r="Z187" s="218"/>
    </row>
    <row r="188" spans="2:26" ht="15">
      <c r="B188" s="218"/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</row>
    <row r="189" spans="2:26" ht="15">
      <c r="B189" s="218"/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</row>
    <row r="190" spans="2:26" ht="15">
      <c r="B190" s="218"/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</row>
    <row r="191" spans="2:26" ht="15">
      <c r="B191" s="218"/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</row>
    <row r="192" spans="2:26" ht="15">
      <c r="B192" s="218"/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</row>
    <row r="193" spans="2:26" ht="15">
      <c r="B193" s="218"/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</row>
    <row r="194" spans="2:26" ht="15">
      <c r="B194" s="218"/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</row>
    <row r="195" spans="2:26" ht="15"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</row>
    <row r="196" spans="2:26" ht="15">
      <c r="B196" s="218"/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</row>
    <row r="197" spans="2:26" ht="15">
      <c r="B197" s="218"/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</row>
    <row r="198" spans="2:26" ht="15">
      <c r="B198" s="218"/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</row>
    <row r="199" spans="2:26" ht="15">
      <c r="B199" s="218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</row>
    <row r="200" spans="2:26" ht="15">
      <c r="B200" s="218"/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</row>
    <row r="201" spans="2:26" ht="15">
      <c r="B201" s="218"/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</row>
    <row r="202" spans="2:26" ht="15">
      <c r="B202" s="218"/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</row>
    <row r="203" spans="2:26" ht="15">
      <c r="B203" s="218"/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</row>
    <row r="204" spans="2:26" ht="15">
      <c r="B204" s="218"/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</row>
    <row r="205" spans="2:26" ht="15">
      <c r="B205" s="218"/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</row>
    <row r="206" spans="2:26" ht="15">
      <c r="B206" s="218"/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</row>
    <row r="207" spans="2:26" ht="15">
      <c r="B207" s="218"/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</row>
    <row r="208" spans="2:26" ht="15">
      <c r="B208" s="218"/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</row>
    <row r="209" spans="2:26" ht="15">
      <c r="B209" s="218"/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</row>
    <row r="210" spans="2:26" ht="15">
      <c r="B210" s="218"/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</row>
    <row r="211" spans="2:26" ht="15">
      <c r="B211" s="218"/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  <c r="Z211" s="218"/>
    </row>
    <row r="212" spans="2:26" ht="15">
      <c r="B212" s="218"/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218"/>
    </row>
    <row r="213" spans="2:26" ht="15">
      <c r="B213" s="218"/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</row>
    <row r="214" spans="2:26" ht="15">
      <c r="B214" s="218"/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</row>
    <row r="215" spans="2:26" ht="15">
      <c r="B215" s="218"/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218"/>
    </row>
    <row r="216" spans="2:26" ht="15">
      <c r="B216" s="218"/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8"/>
      <c r="Z216" s="218"/>
    </row>
    <row r="217" spans="2:26" ht="15">
      <c r="B217" s="218"/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  <c r="X217" s="218"/>
      <c r="Y217" s="218"/>
      <c r="Z217" s="218"/>
    </row>
    <row r="218" spans="2:26" ht="15">
      <c r="B218" s="218"/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  <c r="X218" s="218"/>
      <c r="Y218" s="218"/>
      <c r="Z218" s="218"/>
    </row>
    <row r="219" spans="2:26" ht="15">
      <c r="B219" s="218"/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  <c r="X219" s="218"/>
      <c r="Y219" s="218"/>
      <c r="Z219" s="218"/>
    </row>
    <row r="220" spans="2:26" ht="15">
      <c r="B220" s="218"/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  <c r="X220" s="218"/>
      <c r="Y220" s="218"/>
      <c r="Z220" s="218"/>
    </row>
    <row r="221" spans="2:26" ht="15">
      <c r="B221" s="218"/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8"/>
      <c r="X221" s="218"/>
      <c r="Y221" s="218"/>
      <c r="Z221" s="218"/>
    </row>
    <row r="222" spans="2:26" ht="15">
      <c r="B222" s="218"/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  <c r="W222" s="218"/>
      <c r="X222" s="218"/>
      <c r="Y222" s="218"/>
      <c r="Z222" s="218"/>
    </row>
    <row r="223" spans="2:26" ht="15">
      <c r="B223" s="218"/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8"/>
      <c r="U223" s="218"/>
      <c r="V223" s="218"/>
      <c r="W223" s="218"/>
      <c r="X223" s="218"/>
      <c r="Y223" s="218"/>
      <c r="Z223" s="218"/>
    </row>
    <row r="224" spans="2:26" ht="15">
      <c r="B224" s="218"/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  <c r="W224" s="218"/>
      <c r="X224" s="218"/>
      <c r="Y224" s="218"/>
      <c r="Z224" s="218"/>
    </row>
    <row r="225" spans="2:26" ht="15">
      <c r="B225" s="218"/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218"/>
      <c r="U225" s="218"/>
      <c r="V225" s="218"/>
      <c r="W225" s="218"/>
      <c r="X225" s="218"/>
      <c r="Y225" s="218"/>
      <c r="Z225" s="218"/>
    </row>
    <row r="226" spans="2:26" ht="15">
      <c r="B226" s="218"/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218"/>
      <c r="U226" s="218"/>
      <c r="V226" s="218"/>
      <c r="W226" s="218"/>
      <c r="X226" s="218"/>
      <c r="Y226" s="218"/>
      <c r="Z226" s="218"/>
    </row>
    <row r="227" spans="2:26" ht="15">
      <c r="B227" s="218"/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  <c r="X227" s="218"/>
      <c r="Y227" s="218"/>
      <c r="Z227" s="218"/>
    </row>
    <row r="228" spans="2:26" ht="15"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</row>
    <row r="229" spans="2:26" ht="15">
      <c r="B229" s="218"/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  <c r="W229" s="218"/>
      <c r="X229" s="218"/>
      <c r="Y229" s="218"/>
      <c r="Z229" s="218"/>
    </row>
    <row r="230" spans="2:26" ht="15">
      <c r="B230" s="218"/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218"/>
      <c r="U230" s="218"/>
      <c r="V230" s="218"/>
      <c r="W230" s="218"/>
      <c r="X230" s="218"/>
      <c r="Y230" s="218"/>
      <c r="Z230" s="218"/>
    </row>
    <row r="231" spans="2:26" ht="15">
      <c r="B231" s="218"/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8"/>
      <c r="X231" s="218"/>
      <c r="Y231" s="218"/>
      <c r="Z231" s="218"/>
    </row>
    <row r="232" spans="2:26" ht="15">
      <c r="B232" s="218"/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  <c r="W232" s="218"/>
      <c r="X232" s="218"/>
      <c r="Y232" s="218"/>
      <c r="Z232" s="218"/>
    </row>
    <row r="233" spans="2:26" ht="15">
      <c r="B233" s="218"/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/>
      <c r="W233" s="218"/>
      <c r="X233" s="218"/>
      <c r="Y233" s="218"/>
      <c r="Z233" s="218"/>
    </row>
    <row r="234" spans="2:26" ht="15">
      <c r="B234" s="218"/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18"/>
      <c r="U234" s="218"/>
      <c r="V234" s="218"/>
      <c r="W234" s="218"/>
      <c r="X234" s="218"/>
      <c r="Y234" s="218"/>
      <c r="Z234" s="218"/>
    </row>
    <row r="235" spans="2:26" ht="15">
      <c r="B235" s="218"/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8"/>
      <c r="W235" s="218"/>
      <c r="X235" s="218"/>
      <c r="Y235" s="218"/>
      <c r="Z235" s="218"/>
    </row>
    <row r="236" spans="2:26" ht="15">
      <c r="B236" s="218"/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18"/>
      <c r="U236" s="218"/>
      <c r="V236" s="218"/>
      <c r="W236" s="218"/>
      <c r="X236" s="218"/>
      <c r="Y236" s="218"/>
      <c r="Z236" s="218"/>
    </row>
    <row r="237" spans="2:26" ht="15">
      <c r="B237" s="218"/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18"/>
      <c r="U237" s="218"/>
      <c r="V237" s="218"/>
      <c r="W237" s="218"/>
      <c r="X237" s="218"/>
      <c r="Y237" s="218"/>
      <c r="Z237" s="218"/>
    </row>
    <row r="238" spans="2:26" ht="15">
      <c r="B238" s="218"/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218"/>
      <c r="U238" s="218"/>
      <c r="V238" s="218"/>
      <c r="W238" s="218"/>
      <c r="X238" s="218"/>
      <c r="Y238" s="218"/>
      <c r="Z238" s="218"/>
    </row>
    <row r="239" spans="2:26" ht="15">
      <c r="B239" s="218"/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18"/>
      <c r="U239" s="218"/>
      <c r="V239" s="218"/>
      <c r="W239" s="218"/>
      <c r="X239" s="218"/>
      <c r="Y239" s="218"/>
      <c r="Z239" s="218"/>
    </row>
    <row r="240" spans="2:26" ht="15">
      <c r="B240" s="218"/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  <c r="W240" s="218"/>
      <c r="X240" s="218"/>
      <c r="Y240" s="218"/>
      <c r="Z240" s="218"/>
    </row>
    <row r="241" spans="2:26" ht="15">
      <c r="B241" s="218"/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8"/>
      <c r="X241" s="218"/>
      <c r="Y241" s="218"/>
      <c r="Z241" s="218"/>
    </row>
    <row r="242" spans="2:26" ht="15">
      <c r="B242" s="218"/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8"/>
      <c r="X242" s="218"/>
      <c r="Y242" s="218"/>
      <c r="Z242" s="218"/>
    </row>
    <row r="243" spans="2:26" ht="15">
      <c r="B243" s="218"/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8"/>
      <c r="X243" s="218"/>
      <c r="Y243" s="218"/>
      <c r="Z243" s="218"/>
    </row>
    <row r="244" spans="2:26" ht="15">
      <c r="B244" s="218"/>
      <c r="C244" s="218"/>
      <c r="D244" s="218"/>
      <c r="E244" s="218"/>
      <c r="F244" s="218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218"/>
      <c r="Z244" s="218"/>
    </row>
    <row r="245" spans="2:26" ht="15">
      <c r="B245" s="218"/>
      <c r="C245" s="218"/>
      <c r="D245" s="218"/>
      <c r="E245" s="218"/>
      <c r="F245" s="218"/>
      <c r="G245" s="218"/>
      <c r="H245" s="218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8"/>
      <c r="X245" s="218"/>
      <c r="Y245" s="218"/>
      <c r="Z245" s="218"/>
    </row>
    <row r="246" spans="2:26" ht="15"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</row>
    <row r="247" spans="2:26" ht="15">
      <c r="B247" s="218"/>
      <c r="C247" s="218"/>
      <c r="D247" s="218"/>
      <c r="E247" s="218"/>
      <c r="F247" s="218"/>
      <c r="G247" s="218"/>
      <c r="H247" s="218"/>
      <c r="I247" s="218"/>
      <c r="J247" s="218"/>
      <c r="K247" s="218"/>
      <c r="L247" s="218"/>
      <c r="M247" s="218"/>
      <c r="N247" s="218"/>
      <c r="O247" s="218"/>
      <c r="P247" s="218"/>
      <c r="Q247" s="218"/>
      <c r="R247" s="218"/>
      <c r="S247" s="218"/>
      <c r="T247" s="218"/>
      <c r="U247" s="218"/>
      <c r="V247" s="218"/>
      <c r="W247" s="218"/>
      <c r="X247" s="218"/>
      <c r="Y247" s="218"/>
      <c r="Z247" s="218"/>
    </row>
    <row r="248" spans="2:26" ht="15">
      <c r="B248" s="218"/>
      <c r="C248" s="218"/>
      <c r="D248" s="218"/>
      <c r="E248" s="218"/>
      <c r="F248" s="218"/>
      <c r="G248" s="218"/>
      <c r="H248" s="218"/>
      <c r="I248" s="218"/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  <c r="W248" s="218"/>
      <c r="X248" s="218"/>
      <c r="Y248" s="218"/>
      <c r="Z248" s="218"/>
    </row>
    <row r="249" spans="2:26" ht="15">
      <c r="B249" s="218"/>
      <c r="C249" s="218"/>
      <c r="D249" s="218"/>
      <c r="E249" s="218"/>
      <c r="F249" s="218"/>
      <c r="G249" s="218"/>
      <c r="H249" s="218"/>
      <c r="I249" s="218"/>
      <c r="J249" s="218"/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  <c r="W249" s="218"/>
      <c r="X249" s="218"/>
      <c r="Y249" s="218"/>
      <c r="Z249" s="218"/>
    </row>
    <row r="250" spans="2:26" ht="15">
      <c r="B250" s="218"/>
      <c r="C250" s="218"/>
      <c r="D250" s="218"/>
      <c r="E250" s="218"/>
      <c r="F250" s="218"/>
      <c r="G250" s="218"/>
      <c r="H250" s="218"/>
      <c r="I250" s="218"/>
      <c r="J250" s="218"/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  <c r="W250" s="218"/>
      <c r="X250" s="218"/>
      <c r="Y250" s="218"/>
      <c r="Z250" s="218"/>
    </row>
    <row r="251" spans="2:26" ht="15">
      <c r="B251" s="218"/>
      <c r="C251" s="218"/>
      <c r="D251" s="218"/>
      <c r="E251" s="218"/>
      <c r="F251" s="218"/>
      <c r="G251" s="218"/>
      <c r="H251" s="218"/>
      <c r="I251" s="218"/>
      <c r="J251" s="218"/>
      <c r="K251" s="218"/>
      <c r="L251" s="218"/>
      <c r="M251" s="218"/>
      <c r="N251" s="218"/>
      <c r="O251" s="218"/>
      <c r="P251" s="218"/>
      <c r="Q251" s="218"/>
      <c r="R251" s="218"/>
      <c r="S251" s="218"/>
      <c r="T251" s="218"/>
      <c r="U251" s="218"/>
      <c r="V251" s="218"/>
      <c r="W251" s="218"/>
      <c r="X251" s="218"/>
      <c r="Y251" s="218"/>
      <c r="Z251" s="218"/>
    </row>
    <row r="252" spans="2:26" ht="15">
      <c r="B252" s="218"/>
      <c r="C252" s="218"/>
      <c r="D252" s="218"/>
      <c r="E252" s="218"/>
      <c r="F252" s="218"/>
      <c r="G252" s="218"/>
      <c r="H252" s="218"/>
      <c r="I252" s="218"/>
      <c r="J252" s="218"/>
      <c r="K252" s="218"/>
      <c r="L252" s="218"/>
      <c r="M252" s="218"/>
      <c r="N252" s="218"/>
      <c r="O252" s="218"/>
      <c r="P252" s="218"/>
      <c r="Q252" s="218"/>
      <c r="R252" s="218"/>
      <c r="S252" s="218"/>
      <c r="T252" s="218"/>
      <c r="U252" s="218"/>
      <c r="V252" s="218"/>
      <c r="W252" s="218"/>
      <c r="X252" s="218"/>
      <c r="Y252" s="218"/>
      <c r="Z252" s="218"/>
    </row>
    <row r="253" spans="2:26" ht="15">
      <c r="B253" s="218"/>
      <c r="C253" s="218"/>
      <c r="D253" s="218"/>
      <c r="E253" s="218"/>
      <c r="F253" s="218"/>
      <c r="G253" s="218"/>
      <c r="H253" s="218"/>
      <c r="I253" s="218"/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18"/>
      <c r="U253" s="218"/>
      <c r="V253" s="218"/>
      <c r="W253" s="218"/>
      <c r="X253" s="218"/>
      <c r="Y253" s="218"/>
      <c r="Z253" s="218"/>
    </row>
    <row r="254" spans="2:26" ht="15">
      <c r="B254" s="218"/>
      <c r="C254" s="218"/>
      <c r="D254" s="218"/>
      <c r="E254" s="218"/>
      <c r="F254" s="218"/>
      <c r="G254" s="218"/>
      <c r="H254" s="218"/>
      <c r="I254" s="218"/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18"/>
      <c r="U254" s="218"/>
      <c r="V254" s="218"/>
      <c r="W254" s="218"/>
      <c r="X254" s="218"/>
      <c r="Y254" s="218"/>
      <c r="Z254" s="218"/>
    </row>
    <row r="255" spans="2:26" ht="15">
      <c r="B255" s="218"/>
      <c r="C255" s="218"/>
      <c r="D255" s="218"/>
      <c r="E255" s="218"/>
      <c r="F255" s="218"/>
      <c r="G255" s="218"/>
      <c r="H255" s="218"/>
      <c r="I255" s="218"/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18"/>
      <c r="U255" s="218"/>
      <c r="V255" s="218"/>
      <c r="W255" s="218"/>
      <c r="X255" s="218"/>
      <c r="Y255" s="218"/>
      <c r="Z255" s="218"/>
    </row>
    <row r="256" spans="2:26" ht="15">
      <c r="B256" s="218"/>
      <c r="C256" s="218"/>
      <c r="D256" s="218"/>
      <c r="E256" s="218"/>
      <c r="F256" s="218"/>
      <c r="G256" s="218"/>
      <c r="H256" s="218"/>
      <c r="I256" s="218"/>
      <c r="J256" s="218"/>
      <c r="K256" s="218"/>
      <c r="L256" s="218"/>
      <c r="M256" s="218"/>
      <c r="N256" s="218"/>
      <c r="O256" s="218"/>
      <c r="P256" s="218"/>
      <c r="Q256" s="218"/>
      <c r="R256" s="218"/>
      <c r="S256" s="218"/>
      <c r="T256" s="218"/>
      <c r="U256" s="218"/>
      <c r="V256" s="218"/>
      <c r="W256" s="218"/>
      <c r="X256" s="218"/>
      <c r="Y256" s="218"/>
      <c r="Z256" s="218"/>
    </row>
    <row r="257" spans="2:26" ht="15">
      <c r="B257" s="218"/>
      <c r="C257" s="218"/>
      <c r="D257" s="218"/>
      <c r="E257" s="218"/>
      <c r="F257" s="218"/>
      <c r="G257" s="218"/>
      <c r="H257" s="218"/>
      <c r="I257" s="218"/>
      <c r="J257" s="218"/>
      <c r="K257" s="218"/>
      <c r="L257" s="218"/>
      <c r="M257" s="218"/>
      <c r="N257" s="218"/>
      <c r="O257" s="218"/>
      <c r="P257" s="218"/>
      <c r="Q257" s="218"/>
      <c r="R257" s="218"/>
      <c r="S257" s="218"/>
      <c r="T257" s="218"/>
      <c r="U257" s="218"/>
      <c r="V257" s="218"/>
      <c r="W257" s="218"/>
      <c r="X257" s="218"/>
      <c r="Y257" s="218"/>
      <c r="Z257" s="218"/>
    </row>
    <row r="258" spans="2:26" ht="15">
      <c r="B258" s="218"/>
      <c r="C258" s="218"/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218"/>
      <c r="Q258" s="218"/>
      <c r="R258" s="218"/>
      <c r="S258" s="218"/>
      <c r="T258" s="218"/>
      <c r="U258" s="218"/>
      <c r="V258" s="218"/>
      <c r="W258" s="218"/>
      <c r="X258" s="218"/>
      <c r="Y258" s="218"/>
      <c r="Z258" s="218"/>
    </row>
    <row r="259" spans="2:26" ht="15">
      <c r="B259" s="218"/>
      <c r="C259" s="218"/>
      <c r="D259" s="218"/>
      <c r="E259" s="218"/>
      <c r="F259" s="218"/>
      <c r="G259" s="218"/>
      <c r="H259" s="218"/>
      <c r="I259" s="218"/>
      <c r="J259" s="218"/>
      <c r="K259" s="218"/>
      <c r="L259" s="218"/>
      <c r="M259" s="218"/>
      <c r="N259" s="218"/>
      <c r="O259" s="218"/>
      <c r="P259" s="218"/>
      <c r="Q259" s="218"/>
      <c r="R259" s="218"/>
      <c r="S259" s="218"/>
      <c r="T259" s="218"/>
      <c r="U259" s="218"/>
      <c r="V259" s="218"/>
      <c r="W259" s="218"/>
      <c r="X259" s="218"/>
      <c r="Y259" s="218"/>
      <c r="Z259" s="218"/>
    </row>
    <row r="260" spans="2:26" ht="15">
      <c r="B260" s="218"/>
      <c r="C260" s="218"/>
      <c r="D260" s="218"/>
      <c r="E260" s="218"/>
      <c r="F260" s="218"/>
      <c r="G260" s="218"/>
      <c r="H260" s="218"/>
      <c r="I260" s="218"/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18"/>
      <c r="U260" s="218"/>
      <c r="V260" s="218"/>
      <c r="W260" s="218"/>
      <c r="X260" s="218"/>
      <c r="Y260" s="218"/>
      <c r="Z260" s="218"/>
    </row>
    <row r="261" spans="2:26" ht="15">
      <c r="B261" s="218"/>
      <c r="C261" s="218"/>
      <c r="D261" s="218"/>
      <c r="E261" s="218"/>
      <c r="F261" s="218"/>
      <c r="G261" s="218"/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18"/>
      <c r="U261" s="218"/>
      <c r="V261" s="218"/>
      <c r="W261" s="218"/>
      <c r="X261" s="218"/>
      <c r="Y261" s="218"/>
      <c r="Z261" s="218"/>
    </row>
    <row r="262" spans="2:26" ht="15">
      <c r="B262" s="218"/>
      <c r="C262" s="218"/>
      <c r="D262" s="218"/>
      <c r="E262" s="218"/>
      <c r="F262" s="218"/>
      <c r="G262" s="218"/>
      <c r="H262" s="218"/>
      <c r="I262" s="218"/>
      <c r="J262" s="218"/>
      <c r="K262" s="218"/>
      <c r="L262" s="218"/>
      <c r="M262" s="218"/>
      <c r="N262" s="218"/>
      <c r="O262" s="218"/>
      <c r="P262" s="218"/>
      <c r="Q262" s="218"/>
      <c r="R262" s="218"/>
      <c r="S262" s="218"/>
      <c r="T262" s="218"/>
      <c r="U262" s="218"/>
      <c r="V262" s="218"/>
      <c r="W262" s="218"/>
      <c r="X262" s="218"/>
      <c r="Y262" s="218"/>
      <c r="Z262" s="218"/>
    </row>
    <row r="263" spans="2:26" ht="15">
      <c r="B263" s="218"/>
      <c r="C263" s="218"/>
      <c r="D263" s="218"/>
      <c r="E263" s="218"/>
      <c r="F263" s="218"/>
      <c r="G263" s="218"/>
      <c r="H263" s="218"/>
      <c r="I263" s="218"/>
      <c r="J263" s="218"/>
      <c r="K263" s="218"/>
      <c r="L263" s="218"/>
      <c r="M263" s="218"/>
      <c r="N263" s="218"/>
      <c r="O263" s="218"/>
      <c r="P263" s="218"/>
      <c r="Q263" s="218"/>
      <c r="R263" s="218"/>
      <c r="S263" s="218"/>
      <c r="T263" s="218"/>
      <c r="U263" s="218"/>
      <c r="V263" s="218"/>
      <c r="W263" s="218"/>
      <c r="X263" s="218"/>
      <c r="Y263" s="218"/>
      <c r="Z263" s="218"/>
    </row>
    <row r="264" spans="2:26" ht="15">
      <c r="B264" s="218"/>
      <c r="C264" s="218"/>
      <c r="D264" s="218"/>
      <c r="E264" s="218"/>
      <c r="F264" s="218"/>
      <c r="G264" s="218"/>
      <c r="H264" s="218"/>
      <c r="I264" s="218"/>
      <c r="J264" s="218"/>
      <c r="K264" s="218"/>
      <c r="L264" s="218"/>
      <c r="M264" s="218"/>
      <c r="N264" s="218"/>
      <c r="O264" s="218"/>
      <c r="P264" s="218"/>
      <c r="Q264" s="218"/>
      <c r="R264" s="218"/>
      <c r="S264" s="218"/>
      <c r="T264" s="218"/>
      <c r="U264" s="218"/>
      <c r="V264" s="218"/>
      <c r="W264" s="218"/>
      <c r="X264" s="218"/>
      <c r="Y264" s="218"/>
      <c r="Z264" s="218"/>
    </row>
    <row r="265" spans="2:26" ht="15">
      <c r="B265" s="218"/>
      <c r="C265" s="218"/>
      <c r="D265" s="218"/>
      <c r="E265" s="218"/>
      <c r="F265" s="218"/>
      <c r="G265" s="218"/>
      <c r="H265" s="218"/>
      <c r="I265" s="218"/>
      <c r="J265" s="218"/>
      <c r="K265" s="218"/>
      <c r="L265" s="218"/>
      <c r="M265" s="218"/>
      <c r="N265" s="218"/>
      <c r="O265" s="218"/>
      <c r="P265" s="218"/>
      <c r="Q265" s="218"/>
      <c r="R265" s="218"/>
      <c r="S265" s="218"/>
      <c r="T265" s="218"/>
      <c r="U265" s="218"/>
      <c r="V265" s="218"/>
      <c r="W265" s="218"/>
      <c r="X265" s="218"/>
      <c r="Y265" s="218"/>
      <c r="Z265" s="218"/>
    </row>
    <row r="266" spans="2:26" ht="15">
      <c r="B266" s="218"/>
      <c r="C266" s="218"/>
      <c r="D266" s="218"/>
      <c r="E266" s="218"/>
      <c r="F266" s="218"/>
      <c r="G266" s="218"/>
      <c r="H266" s="218"/>
      <c r="I266" s="218"/>
      <c r="J266" s="218"/>
      <c r="K266" s="218"/>
      <c r="L266" s="218"/>
      <c r="M266" s="218"/>
      <c r="N266" s="218"/>
      <c r="O266" s="218"/>
      <c r="P266" s="218"/>
      <c r="Q266" s="218"/>
      <c r="R266" s="218"/>
      <c r="S266" s="218"/>
      <c r="T266" s="218"/>
      <c r="U266" s="218"/>
      <c r="V266" s="218"/>
      <c r="W266" s="218"/>
      <c r="X266" s="218"/>
      <c r="Y266" s="218"/>
      <c r="Z266" s="218"/>
    </row>
    <row r="267" spans="2:26" ht="15">
      <c r="B267" s="218"/>
      <c r="C267" s="218"/>
      <c r="D267" s="218"/>
      <c r="E267" s="218"/>
      <c r="F267" s="218"/>
      <c r="G267" s="218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8"/>
      <c r="X267" s="218"/>
      <c r="Y267" s="218"/>
      <c r="Z267" s="218"/>
    </row>
    <row r="268" spans="2:26" ht="15">
      <c r="B268" s="218"/>
      <c r="C268" s="218"/>
      <c r="D268" s="218"/>
      <c r="E268" s="218"/>
      <c r="F268" s="218"/>
      <c r="G268" s="218"/>
      <c r="H268" s="218"/>
      <c r="I268" s="218"/>
      <c r="J268" s="218"/>
      <c r="K268" s="218"/>
      <c r="L268" s="218"/>
      <c r="M268" s="218"/>
      <c r="N268" s="218"/>
      <c r="O268" s="218"/>
      <c r="P268" s="218"/>
      <c r="Q268" s="218"/>
      <c r="R268" s="218"/>
      <c r="S268" s="218"/>
      <c r="T268" s="218"/>
      <c r="U268" s="218"/>
      <c r="V268" s="218"/>
      <c r="W268" s="218"/>
      <c r="X268" s="218"/>
      <c r="Y268" s="218"/>
      <c r="Z268" s="218"/>
    </row>
    <row r="269" spans="2:26" ht="15">
      <c r="B269" s="218"/>
      <c r="C269" s="218"/>
      <c r="D269" s="218"/>
      <c r="E269" s="218"/>
      <c r="F269" s="218"/>
      <c r="G269" s="218"/>
      <c r="H269" s="218"/>
      <c r="I269" s="218"/>
      <c r="J269" s="218"/>
      <c r="K269" s="218"/>
      <c r="L269" s="218"/>
      <c r="M269" s="218"/>
      <c r="N269" s="218"/>
      <c r="O269" s="218"/>
      <c r="P269" s="218"/>
      <c r="Q269" s="218"/>
      <c r="R269" s="218"/>
      <c r="S269" s="218"/>
      <c r="T269" s="218"/>
      <c r="U269" s="218"/>
      <c r="V269" s="218"/>
      <c r="W269" s="218"/>
      <c r="X269" s="218"/>
      <c r="Y269" s="218"/>
      <c r="Z269" s="218"/>
    </row>
    <row r="270" spans="2:26" ht="15">
      <c r="B270" s="218"/>
      <c r="C270" s="218"/>
      <c r="D270" s="218"/>
      <c r="E270" s="218"/>
      <c r="F270" s="218"/>
      <c r="G270" s="218"/>
      <c r="H270" s="218"/>
      <c r="I270" s="218"/>
      <c r="J270" s="218"/>
      <c r="K270" s="218"/>
      <c r="L270" s="218"/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  <c r="W270" s="218"/>
      <c r="X270" s="218"/>
      <c r="Y270" s="218"/>
      <c r="Z270" s="218"/>
    </row>
    <row r="271" spans="2:26" ht="15">
      <c r="B271" s="218"/>
      <c r="C271" s="218"/>
      <c r="D271" s="218"/>
      <c r="E271" s="218"/>
      <c r="F271" s="218"/>
      <c r="G271" s="218"/>
      <c r="H271" s="218"/>
      <c r="I271" s="218"/>
      <c r="J271" s="218"/>
      <c r="K271" s="218"/>
      <c r="L271" s="218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  <c r="W271" s="218"/>
      <c r="X271" s="218"/>
      <c r="Y271" s="218"/>
      <c r="Z271" s="218"/>
    </row>
    <row r="272" spans="2:26" ht="15">
      <c r="B272" s="218"/>
      <c r="C272" s="218"/>
      <c r="D272" s="218"/>
      <c r="E272" s="218"/>
      <c r="F272" s="218"/>
      <c r="G272" s="218"/>
      <c r="H272" s="218"/>
      <c r="I272" s="218"/>
      <c r="J272" s="218"/>
      <c r="K272" s="218"/>
      <c r="L272" s="218"/>
      <c r="M272" s="218"/>
      <c r="N272" s="218"/>
      <c r="O272" s="218"/>
      <c r="P272" s="218"/>
      <c r="Q272" s="218"/>
      <c r="R272" s="218"/>
      <c r="S272" s="218"/>
      <c r="T272" s="218"/>
      <c r="U272" s="218"/>
      <c r="V272" s="218"/>
      <c r="W272" s="218"/>
      <c r="X272" s="218"/>
      <c r="Y272" s="218"/>
      <c r="Z272" s="218"/>
    </row>
    <row r="273" spans="2:26" ht="15">
      <c r="B273" s="218"/>
      <c r="C273" s="218"/>
      <c r="D273" s="218"/>
      <c r="E273" s="218"/>
      <c r="F273" s="218"/>
      <c r="G273" s="218"/>
      <c r="H273" s="218"/>
      <c r="I273" s="218"/>
      <c r="J273" s="218"/>
      <c r="K273" s="218"/>
      <c r="L273" s="218"/>
      <c r="M273" s="218"/>
      <c r="N273" s="218"/>
      <c r="O273" s="218"/>
      <c r="P273" s="218"/>
      <c r="Q273" s="218"/>
      <c r="R273" s="218"/>
      <c r="S273" s="218"/>
      <c r="T273" s="218"/>
      <c r="U273" s="218"/>
      <c r="V273" s="218"/>
      <c r="W273" s="218"/>
      <c r="X273" s="218"/>
      <c r="Y273" s="218"/>
      <c r="Z273" s="218"/>
    </row>
    <row r="274" spans="2:26" ht="15">
      <c r="B274" s="218"/>
      <c r="C274" s="218"/>
      <c r="D274" s="218"/>
      <c r="E274" s="218"/>
      <c r="F274" s="218"/>
      <c r="G274" s="218"/>
      <c r="H274" s="218"/>
      <c r="I274" s="218"/>
      <c r="J274" s="218"/>
      <c r="K274" s="218"/>
      <c r="L274" s="218"/>
      <c r="M274" s="218"/>
      <c r="N274" s="218"/>
      <c r="O274" s="218"/>
      <c r="P274" s="218"/>
      <c r="Q274" s="218"/>
      <c r="R274" s="218"/>
      <c r="S274" s="218"/>
      <c r="T274" s="218"/>
      <c r="U274" s="218"/>
      <c r="V274" s="218"/>
      <c r="W274" s="218"/>
      <c r="X274" s="218"/>
      <c r="Y274" s="218"/>
      <c r="Z274" s="218"/>
    </row>
    <row r="275" spans="2:26" ht="15">
      <c r="B275" s="218"/>
      <c r="C275" s="218"/>
      <c r="D275" s="218"/>
      <c r="E275" s="218"/>
      <c r="F275" s="218"/>
      <c r="G275" s="218"/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218"/>
      <c r="S275" s="218"/>
      <c r="T275" s="218"/>
      <c r="U275" s="218"/>
      <c r="V275" s="218"/>
      <c r="W275" s="218"/>
      <c r="X275" s="218"/>
      <c r="Y275" s="218"/>
      <c r="Z275" s="218"/>
    </row>
    <row r="276" spans="2:26" ht="15">
      <c r="B276" s="218"/>
      <c r="C276" s="218"/>
      <c r="D276" s="218"/>
      <c r="E276" s="218"/>
      <c r="F276" s="218"/>
      <c r="G276" s="218"/>
      <c r="H276" s="218"/>
      <c r="I276" s="218"/>
      <c r="J276" s="218"/>
      <c r="K276" s="218"/>
      <c r="L276" s="218"/>
      <c r="M276" s="218"/>
      <c r="N276" s="218"/>
      <c r="O276" s="218"/>
      <c r="P276" s="218"/>
      <c r="Q276" s="218"/>
      <c r="R276" s="218"/>
      <c r="S276" s="218"/>
      <c r="T276" s="218"/>
      <c r="U276" s="218"/>
      <c r="V276" s="218"/>
      <c r="W276" s="218"/>
      <c r="X276" s="218"/>
      <c r="Y276" s="218"/>
      <c r="Z276" s="218"/>
    </row>
    <row r="277" spans="2:26" ht="15">
      <c r="B277" s="218"/>
      <c r="C277" s="218"/>
      <c r="D277" s="218"/>
      <c r="E277" s="218"/>
      <c r="F277" s="218"/>
      <c r="G277" s="218"/>
      <c r="H277" s="218"/>
      <c r="I277" s="218"/>
      <c r="J277" s="218"/>
      <c r="K277" s="218"/>
      <c r="L277" s="218"/>
      <c r="M277" s="218"/>
      <c r="N277" s="218"/>
      <c r="O277" s="218"/>
      <c r="P277" s="218"/>
      <c r="Q277" s="218"/>
      <c r="R277" s="218"/>
      <c r="S277" s="218"/>
      <c r="T277" s="218"/>
      <c r="U277" s="218"/>
      <c r="V277" s="218"/>
      <c r="W277" s="218"/>
      <c r="X277" s="218"/>
      <c r="Y277" s="218"/>
      <c r="Z277" s="218"/>
    </row>
    <row r="278" spans="2:26" ht="15">
      <c r="B278" s="218"/>
      <c r="C278" s="218"/>
      <c r="D278" s="218"/>
      <c r="E278" s="218"/>
      <c r="F278" s="218"/>
      <c r="G278" s="218"/>
      <c r="H278" s="218"/>
      <c r="I278" s="218"/>
      <c r="J278" s="218"/>
      <c r="K278" s="218"/>
      <c r="L278" s="218"/>
      <c r="M278" s="218"/>
      <c r="N278" s="218"/>
      <c r="O278" s="218"/>
      <c r="P278" s="218"/>
      <c r="Q278" s="218"/>
      <c r="R278" s="218"/>
      <c r="S278" s="218"/>
      <c r="T278" s="218"/>
      <c r="U278" s="218"/>
      <c r="V278" s="218"/>
      <c r="W278" s="218"/>
      <c r="X278" s="218"/>
      <c r="Y278" s="218"/>
      <c r="Z278" s="218"/>
    </row>
    <row r="279" spans="2:26" ht="15">
      <c r="B279" s="218"/>
      <c r="C279" s="218"/>
      <c r="D279" s="218"/>
      <c r="E279" s="218"/>
      <c r="F279" s="218"/>
      <c r="G279" s="218"/>
      <c r="H279" s="218"/>
      <c r="I279" s="218"/>
      <c r="J279" s="218"/>
      <c r="K279" s="218"/>
      <c r="L279" s="218"/>
      <c r="M279" s="218"/>
      <c r="N279" s="218"/>
      <c r="O279" s="218"/>
      <c r="P279" s="218"/>
      <c r="Q279" s="218"/>
      <c r="R279" s="218"/>
      <c r="S279" s="218"/>
      <c r="T279" s="218"/>
      <c r="U279" s="218"/>
      <c r="V279" s="218"/>
      <c r="W279" s="218"/>
      <c r="X279" s="218"/>
      <c r="Y279" s="218"/>
      <c r="Z279" s="218"/>
    </row>
    <row r="280" spans="2:26" ht="15">
      <c r="B280" s="218"/>
      <c r="C280" s="218"/>
      <c r="D280" s="218"/>
      <c r="E280" s="218"/>
      <c r="F280" s="218"/>
      <c r="G280" s="218"/>
      <c r="H280" s="218"/>
      <c r="I280" s="218"/>
      <c r="J280" s="218"/>
      <c r="K280" s="218"/>
      <c r="L280" s="218"/>
      <c r="M280" s="218"/>
      <c r="N280" s="218"/>
      <c r="O280" s="218"/>
      <c r="P280" s="218"/>
      <c r="Q280" s="218"/>
      <c r="R280" s="218"/>
      <c r="S280" s="218"/>
      <c r="T280" s="218"/>
      <c r="U280" s="218"/>
      <c r="V280" s="218"/>
      <c r="W280" s="218"/>
      <c r="X280" s="218"/>
      <c r="Y280" s="218"/>
      <c r="Z280" s="218"/>
    </row>
    <row r="281" spans="2:26" ht="15">
      <c r="B281" s="218"/>
      <c r="C281" s="218"/>
      <c r="D281" s="218"/>
      <c r="E281" s="218"/>
      <c r="F281" s="218"/>
      <c r="G281" s="218"/>
      <c r="H281" s="218"/>
      <c r="I281" s="218"/>
      <c r="J281" s="218"/>
      <c r="K281" s="218"/>
      <c r="L281" s="218"/>
      <c r="M281" s="218"/>
      <c r="N281" s="218"/>
      <c r="O281" s="218"/>
      <c r="P281" s="218"/>
      <c r="Q281" s="218"/>
      <c r="R281" s="218"/>
      <c r="S281" s="218"/>
      <c r="T281" s="218"/>
      <c r="U281" s="218"/>
      <c r="V281" s="218"/>
      <c r="W281" s="218"/>
      <c r="X281" s="218"/>
      <c r="Y281" s="218"/>
      <c r="Z281" s="218"/>
    </row>
    <row r="282" spans="2:26" ht="15">
      <c r="B282" s="218"/>
      <c r="C282" s="218"/>
      <c r="D282" s="218"/>
      <c r="E282" s="218"/>
      <c r="F282" s="218"/>
      <c r="G282" s="218"/>
      <c r="H282" s="218"/>
      <c r="I282" s="218"/>
      <c r="J282" s="218"/>
      <c r="K282" s="218"/>
      <c r="L282" s="218"/>
      <c r="M282" s="218"/>
      <c r="N282" s="218"/>
      <c r="O282" s="218"/>
      <c r="P282" s="218"/>
      <c r="Q282" s="218"/>
      <c r="R282" s="218"/>
      <c r="S282" s="218"/>
      <c r="T282" s="218"/>
      <c r="U282" s="218"/>
      <c r="V282" s="218"/>
      <c r="W282" s="218"/>
      <c r="X282" s="218"/>
      <c r="Y282" s="218"/>
      <c r="Z282" s="218"/>
    </row>
    <row r="283" spans="2:26" ht="15">
      <c r="B283" s="218"/>
      <c r="C283" s="218"/>
      <c r="D283" s="218"/>
      <c r="E283" s="218"/>
      <c r="F283" s="218"/>
      <c r="G283" s="218"/>
      <c r="H283" s="218"/>
      <c r="I283" s="218"/>
      <c r="J283" s="218"/>
      <c r="K283" s="218"/>
      <c r="L283" s="218"/>
      <c r="M283" s="218"/>
      <c r="N283" s="218"/>
      <c r="O283" s="218"/>
      <c r="P283" s="218"/>
      <c r="Q283" s="218"/>
      <c r="R283" s="218"/>
      <c r="S283" s="218"/>
      <c r="T283" s="218"/>
      <c r="U283" s="218"/>
      <c r="V283" s="218"/>
      <c r="W283" s="218"/>
      <c r="X283" s="218"/>
      <c r="Y283" s="218"/>
      <c r="Z283" s="218"/>
    </row>
    <row r="284" spans="2:26" ht="15">
      <c r="B284" s="218"/>
      <c r="C284" s="218"/>
      <c r="D284" s="218"/>
      <c r="E284" s="218"/>
      <c r="F284" s="218"/>
      <c r="G284" s="218"/>
      <c r="H284" s="218"/>
      <c r="I284" s="218"/>
      <c r="J284" s="218"/>
      <c r="K284" s="218"/>
      <c r="L284" s="218"/>
      <c r="M284" s="218"/>
      <c r="N284" s="218"/>
      <c r="O284" s="218"/>
      <c r="P284" s="218"/>
      <c r="Q284" s="218"/>
      <c r="R284" s="218"/>
      <c r="S284" s="218"/>
      <c r="T284" s="218"/>
      <c r="U284" s="218"/>
      <c r="V284" s="218"/>
      <c r="W284" s="218"/>
      <c r="X284" s="218"/>
      <c r="Y284" s="218"/>
      <c r="Z284" s="218"/>
    </row>
    <row r="285" spans="2:26" ht="15">
      <c r="B285" s="218"/>
      <c r="C285" s="218"/>
      <c r="D285" s="218"/>
      <c r="E285" s="218"/>
      <c r="F285" s="218"/>
      <c r="G285" s="218"/>
      <c r="H285" s="218"/>
      <c r="I285" s="218"/>
      <c r="J285" s="218"/>
      <c r="K285" s="218"/>
      <c r="L285" s="218"/>
      <c r="M285" s="218"/>
      <c r="N285" s="218"/>
      <c r="O285" s="218"/>
      <c r="P285" s="218"/>
      <c r="Q285" s="218"/>
      <c r="R285" s="218"/>
      <c r="S285" s="218"/>
      <c r="T285" s="218"/>
      <c r="U285" s="218"/>
      <c r="V285" s="218"/>
      <c r="W285" s="218"/>
      <c r="X285" s="218"/>
      <c r="Y285" s="218"/>
      <c r="Z285" s="218"/>
    </row>
    <row r="286" spans="2:26" ht="15">
      <c r="B286" s="218"/>
      <c r="C286" s="218"/>
      <c r="D286" s="218"/>
      <c r="E286" s="218"/>
      <c r="F286" s="218"/>
      <c r="G286" s="218"/>
      <c r="H286" s="218"/>
      <c r="I286" s="218"/>
      <c r="J286" s="218"/>
      <c r="K286" s="218"/>
      <c r="L286" s="218"/>
      <c r="M286" s="218"/>
      <c r="N286" s="218"/>
      <c r="O286" s="218"/>
      <c r="P286" s="218"/>
      <c r="Q286" s="218"/>
      <c r="R286" s="218"/>
      <c r="S286" s="218"/>
      <c r="T286" s="218"/>
      <c r="U286" s="218"/>
      <c r="V286" s="218"/>
      <c r="W286" s="218"/>
      <c r="X286" s="218"/>
      <c r="Y286" s="218"/>
      <c r="Z286" s="218"/>
    </row>
    <row r="287" spans="2:26" ht="15">
      <c r="B287" s="218"/>
      <c r="C287" s="218"/>
      <c r="D287" s="218"/>
      <c r="E287" s="218"/>
      <c r="F287" s="218"/>
      <c r="G287" s="218"/>
      <c r="H287" s="218"/>
      <c r="I287" s="218"/>
      <c r="J287" s="218"/>
      <c r="K287" s="218"/>
      <c r="L287" s="218"/>
      <c r="M287" s="218"/>
      <c r="N287" s="218"/>
      <c r="O287" s="218"/>
      <c r="P287" s="218"/>
      <c r="Q287" s="218"/>
      <c r="R287" s="218"/>
      <c r="S287" s="218"/>
      <c r="T287" s="218"/>
      <c r="U287" s="218"/>
      <c r="V287" s="218"/>
      <c r="W287" s="218"/>
      <c r="X287" s="218"/>
      <c r="Y287" s="218"/>
      <c r="Z287" s="218"/>
    </row>
    <row r="288" spans="2:26" ht="15">
      <c r="B288" s="218"/>
      <c r="C288" s="218"/>
      <c r="D288" s="218"/>
      <c r="E288" s="218"/>
      <c r="F288" s="218"/>
      <c r="G288" s="218"/>
      <c r="H288" s="218"/>
      <c r="I288" s="218"/>
      <c r="J288" s="218"/>
      <c r="K288" s="218"/>
      <c r="L288" s="218"/>
      <c r="M288" s="218"/>
      <c r="N288" s="218"/>
      <c r="O288" s="218"/>
      <c r="P288" s="218"/>
      <c r="Q288" s="218"/>
      <c r="R288" s="218"/>
      <c r="S288" s="218"/>
      <c r="T288" s="218"/>
      <c r="U288" s="218"/>
      <c r="V288" s="218"/>
      <c r="W288" s="218"/>
      <c r="X288" s="218"/>
      <c r="Y288" s="218"/>
      <c r="Z288" s="218"/>
    </row>
    <row r="289" spans="2:26" ht="15">
      <c r="B289" s="218"/>
      <c r="C289" s="218"/>
      <c r="D289" s="218"/>
      <c r="E289" s="218"/>
      <c r="F289" s="218"/>
      <c r="G289" s="218"/>
      <c r="H289" s="218"/>
      <c r="I289" s="218"/>
      <c r="J289" s="218"/>
      <c r="K289" s="218"/>
      <c r="L289" s="218"/>
      <c r="M289" s="218"/>
      <c r="N289" s="218"/>
      <c r="O289" s="218"/>
      <c r="P289" s="218"/>
      <c r="Q289" s="218"/>
      <c r="R289" s="218"/>
      <c r="S289" s="218"/>
      <c r="T289" s="218"/>
      <c r="U289" s="218"/>
      <c r="V289" s="218"/>
      <c r="W289" s="218"/>
      <c r="X289" s="218"/>
      <c r="Y289" s="218"/>
      <c r="Z289" s="218"/>
    </row>
    <row r="290" spans="2:26" ht="15">
      <c r="B290" s="218"/>
      <c r="C290" s="218"/>
      <c r="D290" s="218"/>
      <c r="E290" s="218"/>
      <c r="F290" s="218"/>
      <c r="G290" s="218"/>
      <c r="H290" s="218"/>
      <c r="I290" s="218"/>
      <c r="J290" s="218"/>
      <c r="K290" s="218"/>
      <c r="L290" s="218"/>
      <c r="M290" s="218"/>
      <c r="N290" s="218"/>
      <c r="O290" s="218"/>
      <c r="P290" s="218"/>
      <c r="Q290" s="218"/>
      <c r="R290" s="218"/>
      <c r="S290" s="218"/>
      <c r="T290" s="218"/>
      <c r="U290" s="218"/>
      <c r="V290" s="218"/>
      <c r="W290" s="218"/>
      <c r="X290" s="218"/>
      <c r="Y290" s="218"/>
      <c r="Z290" s="218"/>
    </row>
    <row r="291" spans="2:26" ht="15">
      <c r="B291" s="218"/>
      <c r="C291" s="218"/>
      <c r="D291" s="218"/>
      <c r="E291" s="218"/>
      <c r="F291" s="218"/>
      <c r="G291" s="218"/>
      <c r="H291" s="218"/>
      <c r="I291" s="218"/>
      <c r="J291" s="218"/>
      <c r="K291" s="218"/>
      <c r="L291" s="218"/>
      <c r="M291" s="218"/>
      <c r="N291" s="218"/>
      <c r="O291" s="218"/>
      <c r="P291" s="218"/>
      <c r="Q291" s="218"/>
      <c r="R291" s="218"/>
      <c r="S291" s="218"/>
      <c r="T291" s="218"/>
      <c r="U291" s="218"/>
      <c r="V291" s="218"/>
      <c r="W291" s="218"/>
      <c r="X291" s="218"/>
      <c r="Y291" s="218"/>
      <c r="Z291" s="218"/>
    </row>
    <row r="292" spans="2:26" ht="15">
      <c r="B292" s="218"/>
      <c r="C292" s="218"/>
      <c r="D292" s="218"/>
      <c r="E292" s="218"/>
      <c r="F292" s="218"/>
      <c r="G292" s="218"/>
      <c r="H292" s="218"/>
      <c r="I292" s="218"/>
      <c r="J292" s="218"/>
      <c r="K292" s="218"/>
      <c r="L292" s="218"/>
      <c r="M292" s="218"/>
      <c r="N292" s="218"/>
      <c r="O292" s="218"/>
      <c r="P292" s="218"/>
      <c r="Q292" s="218"/>
      <c r="R292" s="218"/>
      <c r="S292" s="218"/>
      <c r="T292" s="218"/>
      <c r="U292" s="218"/>
      <c r="V292" s="218"/>
      <c r="W292" s="218"/>
      <c r="X292" s="218"/>
      <c r="Y292" s="218"/>
      <c r="Z292" s="218"/>
    </row>
    <row r="293" spans="2:26" ht="15">
      <c r="B293" s="218"/>
      <c r="C293" s="218"/>
      <c r="D293" s="218"/>
      <c r="E293" s="218"/>
      <c r="F293" s="218"/>
      <c r="G293" s="218"/>
      <c r="H293" s="218"/>
      <c r="I293" s="218"/>
      <c r="J293" s="218"/>
      <c r="K293" s="218"/>
      <c r="L293" s="218"/>
      <c r="M293" s="218"/>
      <c r="N293" s="218"/>
      <c r="O293" s="218"/>
      <c r="P293" s="218"/>
      <c r="Q293" s="218"/>
      <c r="R293" s="218"/>
      <c r="S293" s="218"/>
      <c r="T293" s="218"/>
      <c r="U293" s="218"/>
      <c r="V293" s="218"/>
      <c r="W293" s="218"/>
      <c r="X293" s="218"/>
      <c r="Y293" s="218"/>
      <c r="Z293" s="218"/>
    </row>
    <row r="294" spans="2:26" ht="15">
      <c r="B294" s="218"/>
      <c r="C294" s="218"/>
      <c r="D294" s="218"/>
      <c r="E294" s="218"/>
      <c r="F294" s="218"/>
      <c r="G294" s="218"/>
      <c r="H294" s="218"/>
      <c r="I294" s="218"/>
      <c r="J294" s="218"/>
      <c r="K294" s="218"/>
      <c r="L294" s="218"/>
      <c r="M294" s="218"/>
      <c r="N294" s="218"/>
      <c r="O294" s="218"/>
      <c r="P294" s="218"/>
      <c r="Q294" s="218"/>
      <c r="R294" s="218"/>
      <c r="S294" s="218"/>
      <c r="T294" s="218"/>
      <c r="U294" s="218"/>
      <c r="V294" s="218"/>
      <c r="W294" s="218"/>
      <c r="X294" s="218"/>
      <c r="Y294" s="218"/>
      <c r="Z294" s="218"/>
    </row>
    <row r="295" spans="2:26" ht="15">
      <c r="B295" s="218"/>
      <c r="C295" s="218"/>
      <c r="D295" s="218"/>
      <c r="E295" s="218"/>
      <c r="F295" s="218"/>
      <c r="G295" s="218"/>
      <c r="H295" s="218"/>
      <c r="I295" s="218"/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18"/>
      <c r="W295" s="218"/>
      <c r="X295" s="218"/>
      <c r="Y295" s="218"/>
      <c r="Z295" s="218"/>
    </row>
    <row r="296" spans="2:26" ht="15">
      <c r="B296" s="218"/>
      <c r="C296" s="218"/>
      <c r="D296" s="218"/>
      <c r="E296" s="218"/>
      <c r="F296" s="218"/>
      <c r="G296" s="218"/>
      <c r="H296" s="218"/>
      <c r="I296" s="218"/>
      <c r="J296" s="218"/>
      <c r="K296" s="218"/>
      <c r="L296" s="218"/>
      <c r="M296" s="218"/>
      <c r="N296" s="218"/>
      <c r="O296" s="218"/>
      <c r="P296" s="218"/>
      <c r="Q296" s="218"/>
      <c r="R296" s="218"/>
      <c r="S296" s="218"/>
      <c r="T296" s="218"/>
      <c r="U296" s="218"/>
      <c r="V296" s="218"/>
      <c r="W296" s="218"/>
      <c r="X296" s="218"/>
      <c r="Y296" s="218"/>
      <c r="Z296" s="218"/>
    </row>
    <row r="297" spans="2:26" ht="15">
      <c r="B297" s="218"/>
      <c r="C297" s="218"/>
      <c r="D297" s="218"/>
      <c r="E297" s="218"/>
      <c r="F297" s="218"/>
      <c r="G297" s="218"/>
      <c r="H297" s="218"/>
      <c r="I297" s="218"/>
      <c r="J297" s="218"/>
      <c r="K297" s="218"/>
      <c r="L297" s="218"/>
      <c r="M297" s="218"/>
      <c r="N297" s="218"/>
      <c r="O297" s="218"/>
      <c r="P297" s="218"/>
      <c r="Q297" s="218"/>
      <c r="R297" s="218"/>
      <c r="S297" s="218"/>
      <c r="T297" s="218"/>
      <c r="U297" s="218"/>
      <c r="V297" s="218"/>
      <c r="W297" s="218"/>
      <c r="X297" s="218"/>
      <c r="Y297" s="218"/>
      <c r="Z297" s="218"/>
    </row>
    <row r="298" spans="2:26" ht="15">
      <c r="B298" s="218"/>
      <c r="C298" s="218"/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218"/>
      <c r="Q298" s="218"/>
      <c r="R298" s="218"/>
      <c r="S298" s="218"/>
      <c r="T298" s="218"/>
      <c r="U298" s="218"/>
      <c r="V298" s="218"/>
      <c r="W298" s="218"/>
      <c r="X298" s="218"/>
      <c r="Y298" s="218"/>
      <c r="Z298" s="218"/>
    </row>
    <row r="299" spans="2:26" ht="15">
      <c r="B299" s="218"/>
      <c r="C299" s="218"/>
      <c r="D299" s="218"/>
      <c r="E299" s="218"/>
      <c r="F299" s="218"/>
      <c r="G299" s="218"/>
      <c r="H299" s="218"/>
      <c r="I299" s="218"/>
      <c r="J299" s="218"/>
      <c r="K299" s="218"/>
      <c r="L299" s="218"/>
      <c r="M299" s="218"/>
      <c r="N299" s="218"/>
      <c r="O299" s="218"/>
      <c r="P299" s="218"/>
      <c r="Q299" s="218"/>
      <c r="R299" s="218"/>
      <c r="S299" s="218"/>
      <c r="T299" s="218"/>
      <c r="U299" s="218"/>
      <c r="V299" s="218"/>
      <c r="W299" s="218"/>
      <c r="X299" s="218"/>
      <c r="Y299" s="218"/>
      <c r="Z299" s="218"/>
    </row>
    <row r="300" spans="2:26" ht="15">
      <c r="B300" s="218"/>
      <c r="C300" s="218"/>
      <c r="D300" s="218"/>
      <c r="E300" s="218"/>
      <c r="F300" s="218"/>
      <c r="G300" s="218"/>
      <c r="H300" s="218"/>
      <c r="I300" s="218"/>
      <c r="J300" s="218"/>
      <c r="K300" s="218"/>
      <c r="L300" s="218"/>
      <c r="M300" s="218"/>
      <c r="N300" s="218"/>
      <c r="O300" s="218"/>
      <c r="P300" s="218"/>
      <c r="Q300" s="218"/>
      <c r="R300" s="218"/>
      <c r="S300" s="218"/>
      <c r="T300" s="218"/>
      <c r="U300" s="218"/>
      <c r="V300" s="218"/>
      <c r="W300" s="218"/>
      <c r="X300" s="218"/>
      <c r="Y300" s="218"/>
      <c r="Z300" s="218"/>
    </row>
    <row r="301" spans="2:26" ht="15">
      <c r="B301" s="218"/>
      <c r="C301" s="218"/>
      <c r="D301" s="218"/>
      <c r="E301" s="218"/>
      <c r="F301" s="218"/>
      <c r="G301" s="218"/>
      <c r="H301" s="218"/>
      <c r="I301" s="218"/>
      <c r="J301" s="218"/>
      <c r="K301" s="218"/>
      <c r="L301" s="218"/>
      <c r="M301" s="218"/>
      <c r="N301" s="218"/>
      <c r="O301" s="218"/>
      <c r="P301" s="218"/>
      <c r="Q301" s="218"/>
      <c r="R301" s="218"/>
      <c r="S301" s="218"/>
      <c r="T301" s="218"/>
      <c r="U301" s="218"/>
      <c r="V301" s="218"/>
      <c r="W301" s="218"/>
      <c r="X301" s="218"/>
      <c r="Y301" s="218"/>
      <c r="Z301" s="218"/>
    </row>
    <row r="302" spans="2:26" ht="15">
      <c r="B302" s="218"/>
      <c r="C302" s="218"/>
      <c r="D302" s="218"/>
      <c r="E302" s="218"/>
      <c r="F302" s="218"/>
      <c r="G302" s="218"/>
      <c r="H302" s="218"/>
      <c r="I302" s="218"/>
      <c r="J302" s="218"/>
      <c r="K302" s="218"/>
      <c r="L302" s="218"/>
      <c r="M302" s="218"/>
      <c r="N302" s="218"/>
      <c r="O302" s="218"/>
      <c r="P302" s="218"/>
      <c r="Q302" s="218"/>
      <c r="R302" s="218"/>
      <c r="S302" s="218"/>
      <c r="T302" s="218"/>
      <c r="U302" s="218"/>
      <c r="V302" s="218"/>
      <c r="W302" s="218"/>
      <c r="X302" s="218"/>
      <c r="Y302" s="218"/>
      <c r="Z302" s="218"/>
    </row>
    <row r="303" spans="2:26" ht="15">
      <c r="B303" s="218"/>
      <c r="C303" s="218"/>
      <c r="D303" s="218"/>
      <c r="E303" s="218"/>
      <c r="F303" s="218"/>
      <c r="G303" s="218"/>
      <c r="H303" s="218"/>
      <c r="I303" s="218"/>
      <c r="J303" s="218"/>
      <c r="K303" s="218"/>
      <c r="L303" s="218"/>
      <c r="M303" s="218"/>
      <c r="N303" s="218"/>
      <c r="O303" s="218"/>
      <c r="P303" s="218"/>
      <c r="Q303" s="218"/>
      <c r="R303" s="218"/>
      <c r="S303" s="218"/>
      <c r="T303" s="218"/>
      <c r="U303" s="218"/>
      <c r="V303" s="218"/>
      <c r="W303" s="218"/>
      <c r="X303" s="218"/>
      <c r="Y303" s="218"/>
      <c r="Z303" s="218"/>
    </row>
    <row r="304" spans="2:26" ht="15">
      <c r="B304" s="218"/>
      <c r="C304" s="218"/>
      <c r="D304" s="218"/>
      <c r="E304" s="218"/>
      <c r="F304" s="218"/>
      <c r="G304" s="218"/>
      <c r="H304" s="218"/>
      <c r="I304" s="218"/>
      <c r="J304" s="218"/>
      <c r="K304" s="218"/>
      <c r="L304" s="218"/>
      <c r="M304" s="218"/>
      <c r="N304" s="218"/>
      <c r="O304" s="218"/>
      <c r="P304" s="218"/>
      <c r="Q304" s="218"/>
      <c r="R304" s="218"/>
      <c r="S304" s="218"/>
      <c r="T304" s="218"/>
      <c r="U304" s="218"/>
      <c r="V304" s="218"/>
      <c r="W304" s="218"/>
      <c r="X304" s="218"/>
      <c r="Y304" s="218"/>
      <c r="Z304" s="218"/>
    </row>
    <row r="305" spans="2:26" ht="15">
      <c r="B305" s="218"/>
      <c r="C305" s="218"/>
      <c r="D305" s="218"/>
      <c r="E305" s="218"/>
      <c r="F305" s="218"/>
      <c r="G305" s="218"/>
      <c r="H305" s="218"/>
      <c r="I305" s="218"/>
      <c r="J305" s="218"/>
      <c r="K305" s="218"/>
      <c r="L305" s="218"/>
      <c r="M305" s="218"/>
      <c r="N305" s="218"/>
      <c r="O305" s="218"/>
      <c r="P305" s="218"/>
      <c r="Q305" s="218"/>
      <c r="R305" s="218"/>
      <c r="S305" s="218"/>
      <c r="T305" s="218"/>
      <c r="U305" s="218"/>
      <c r="V305" s="218"/>
      <c r="W305" s="218"/>
      <c r="X305" s="218"/>
      <c r="Y305" s="218"/>
      <c r="Z305" s="218"/>
    </row>
    <row r="306" spans="2:26" ht="15">
      <c r="B306" s="218"/>
      <c r="C306" s="218"/>
      <c r="D306" s="218"/>
      <c r="E306" s="218"/>
      <c r="F306" s="218"/>
      <c r="G306" s="218"/>
      <c r="H306" s="218"/>
      <c r="I306" s="218"/>
      <c r="J306" s="218"/>
      <c r="K306" s="218"/>
      <c r="L306" s="218"/>
      <c r="M306" s="218"/>
      <c r="N306" s="218"/>
      <c r="O306" s="218"/>
      <c r="P306" s="218"/>
      <c r="Q306" s="218"/>
      <c r="R306" s="218"/>
      <c r="S306" s="218"/>
      <c r="T306" s="218"/>
      <c r="U306" s="218"/>
      <c r="V306" s="218"/>
      <c r="W306" s="218"/>
      <c r="X306" s="218"/>
      <c r="Y306" s="218"/>
      <c r="Z306" s="218"/>
    </row>
    <row r="307" spans="2:26" ht="15">
      <c r="B307" s="218"/>
      <c r="C307" s="218"/>
      <c r="D307" s="218"/>
      <c r="E307" s="218"/>
      <c r="F307" s="218"/>
      <c r="G307" s="218"/>
      <c r="H307" s="218"/>
      <c r="I307" s="218"/>
      <c r="J307" s="218"/>
      <c r="K307" s="218"/>
      <c r="L307" s="218"/>
      <c r="M307" s="218"/>
      <c r="N307" s="218"/>
      <c r="O307" s="218"/>
      <c r="P307" s="218"/>
      <c r="Q307" s="218"/>
      <c r="R307" s="218"/>
      <c r="S307" s="218"/>
      <c r="T307" s="218"/>
      <c r="U307" s="218"/>
      <c r="V307" s="218"/>
      <c r="W307" s="218"/>
      <c r="X307" s="218"/>
      <c r="Y307" s="218"/>
      <c r="Z307" s="218"/>
    </row>
    <row r="308" spans="2:26" ht="15">
      <c r="B308" s="218"/>
      <c r="C308" s="218"/>
      <c r="D308" s="218"/>
      <c r="E308" s="218"/>
      <c r="F308" s="218"/>
      <c r="G308" s="218"/>
      <c r="H308" s="218"/>
      <c r="I308" s="218"/>
      <c r="J308" s="218"/>
      <c r="K308" s="218"/>
      <c r="L308" s="218"/>
      <c r="M308" s="218"/>
      <c r="N308" s="218"/>
      <c r="O308" s="218"/>
      <c r="P308" s="218"/>
      <c r="Q308" s="218"/>
      <c r="R308" s="218"/>
      <c r="S308" s="218"/>
      <c r="T308" s="218"/>
      <c r="U308" s="218"/>
      <c r="V308" s="218"/>
      <c r="W308" s="218"/>
      <c r="X308" s="218"/>
      <c r="Y308" s="218"/>
      <c r="Z308" s="218"/>
    </row>
    <row r="309" spans="2:26" ht="15">
      <c r="B309" s="218"/>
      <c r="C309" s="218"/>
      <c r="D309" s="218"/>
      <c r="E309" s="218"/>
      <c r="F309" s="218"/>
      <c r="G309" s="218"/>
      <c r="H309" s="218"/>
      <c r="I309" s="218"/>
      <c r="J309" s="218"/>
      <c r="K309" s="218"/>
      <c r="L309" s="218"/>
      <c r="M309" s="218"/>
      <c r="N309" s="218"/>
      <c r="O309" s="218"/>
      <c r="P309" s="218"/>
      <c r="Q309" s="218"/>
      <c r="R309" s="218"/>
      <c r="S309" s="218"/>
      <c r="T309" s="218"/>
      <c r="U309" s="218"/>
      <c r="V309" s="218"/>
      <c r="W309" s="218"/>
      <c r="X309" s="218"/>
      <c r="Y309" s="218"/>
      <c r="Z309" s="218"/>
    </row>
    <row r="310" spans="2:26" ht="15">
      <c r="B310" s="218"/>
      <c r="C310" s="218"/>
      <c r="D310" s="218"/>
      <c r="E310" s="218"/>
      <c r="F310" s="218"/>
      <c r="G310" s="218"/>
      <c r="H310" s="218"/>
      <c r="I310" s="218"/>
      <c r="J310" s="218"/>
      <c r="K310" s="218"/>
      <c r="L310" s="218"/>
      <c r="M310" s="218"/>
      <c r="N310" s="218"/>
      <c r="O310" s="218"/>
      <c r="P310" s="218"/>
      <c r="Q310" s="218"/>
      <c r="R310" s="218"/>
      <c r="S310" s="218"/>
      <c r="T310" s="218"/>
      <c r="U310" s="218"/>
      <c r="V310" s="218"/>
      <c r="W310" s="218"/>
      <c r="X310" s="218"/>
      <c r="Y310" s="218"/>
      <c r="Z310" s="218"/>
    </row>
    <row r="311" spans="2:26" ht="15">
      <c r="B311" s="218"/>
      <c r="C311" s="218"/>
      <c r="D311" s="218"/>
      <c r="E311" s="218"/>
      <c r="F311" s="218"/>
      <c r="G311" s="218"/>
      <c r="H311" s="218"/>
      <c r="I311" s="218"/>
      <c r="J311" s="218"/>
      <c r="K311" s="218"/>
      <c r="L311" s="218"/>
      <c r="M311" s="218"/>
      <c r="N311" s="218"/>
      <c r="O311" s="218"/>
      <c r="P311" s="218"/>
      <c r="Q311" s="218"/>
      <c r="R311" s="218"/>
      <c r="S311" s="218"/>
      <c r="T311" s="218"/>
      <c r="U311" s="218"/>
      <c r="V311" s="218"/>
      <c r="W311" s="218"/>
      <c r="X311" s="218"/>
      <c r="Y311" s="218"/>
      <c r="Z311" s="218"/>
    </row>
    <row r="312" spans="2:26" ht="15">
      <c r="B312" s="218"/>
      <c r="C312" s="218"/>
      <c r="D312" s="218"/>
      <c r="E312" s="218"/>
      <c r="F312" s="218"/>
      <c r="G312" s="218"/>
      <c r="H312" s="218"/>
      <c r="I312" s="218"/>
      <c r="J312" s="218"/>
      <c r="K312" s="218"/>
      <c r="L312" s="218"/>
      <c r="M312" s="218"/>
      <c r="N312" s="218"/>
      <c r="O312" s="218"/>
      <c r="P312" s="218"/>
      <c r="Q312" s="218"/>
      <c r="R312" s="218"/>
      <c r="S312" s="218"/>
      <c r="T312" s="218"/>
      <c r="U312" s="218"/>
      <c r="V312" s="218"/>
      <c r="W312" s="218"/>
      <c r="X312" s="218"/>
      <c r="Y312" s="218"/>
      <c r="Z312" s="218"/>
    </row>
    <row r="313" spans="2:26" ht="15">
      <c r="B313" s="218"/>
      <c r="C313" s="218"/>
      <c r="D313" s="218"/>
      <c r="E313" s="218"/>
      <c r="F313" s="218"/>
      <c r="G313" s="218"/>
      <c r="H313" s="218"/>
      <c r="I313" s="218"/>
      <c r="J313" s="218"/>
      <c r="K313" s="218"/>
      <c r="L313" s="218"/>
      <c r="M313" s="218"/>
      <c r="N313" s="218"/>
      <c r="O313" s="218"/>
      <c r="P313" s="218"/>
      <c r="Q313" s="218"/>
      <c r="R313" s="218"/>
      <c r="S313" s="218"/>
      <c r="T313" s="218"/>
      <c r="U313" s="218"/>
      <c r="V313" s="218"/>
      <c r="W313" s="218"/>
      <c r="X313" s="218"/>
      <c r="Y313" s="218"/>
      <c r="Z313" s="218"/>
    </row>
    <row r="314" spans="2:26" ht="15">
      <c r="B314" s="218"/>
      <c r="C314" s="218"/>
      <c r="D314" s="218"/>
      <c r="E314" s="218"/>
      <c r="F314" s="218"/>
      <c r="G314" s="218"/>
      <c r="H314" s="218"/>
      <c r="I314" s="218"/>
      <c r="J314" s="218"/>
      <c r="K314" s="218"/>
      <c r="L314" s="218"/>
      <c r="M314" s="218"/>
      <c r="N314" s="218"/>
      <c r="O314" s="218"/>
      <c r="P314" s="218"/>
      <c r="Q314" s="218"/>
      <c r="R314" s="218"/>
      <c r="S314" s="218"/>
      <c r="T314" s="218"/>
      <c r="U314" s="218"/>
      <c r="V314" s="218"/>
      <c r="W314" s="218"/>
      <c r="X314" s="218"/>
      <c r="Y314" s="218"/>
      <c r="Z314" s="218"/>
    </row>
    <row r="315" spans="2:26" ht="15">
      <c r="B315" s="218"/>
      <c r="C315" s="218"/>
      <c r="D315" s="218"/>
      <c r="E315" s="218"/>
      <c r="F315" s="218"/>
      <c r="G315" s="218"/>
      <c r="H315" s="218"/>
      <c r="I315" s="218"/>
      <c r="J315" s="218"/>
      <c r="K315" s="218"/>
      <c r="L315" s="218"/>
      <c r="M315" s="218"/>
      <c r="N315" s="218"/>
      <c r="O315" s="218"/>
      <c r="P315" s="218"/>
      <c r="Q315" s="218"/>
      <c r="R315" s="218"/>
      <c r="S315" s="218"/>
      <c r="T315" s="218"/>
      <c r="U315" s="218"/>
      <c r="V315" s="218"/>
      <c r="W315" s="218"/>
      <c r="X315" s="218"/>
      <c r="Y315" s="218"/>
      <c r="Z315" s="218"/>
    </row>
    <row r="316" spans="2:26" ht="15">
      <c r="B316" s="218"/>
      <c r="C316" s="218"/>
      <c r="D316" s="218"/>
      <c r="E316" s="218"/>
      <c r="F316" s="218"/>
      <c r="G316" s="218"/>
      <c r="H316" s="218"/>
      <c r="I316" s="218"/>
      <c r="J316" s="218"/>
      <c r="K316" s="218"/>
      <c r="L316" s="218"/>
      <c r="M316" s="218"/>
      <c r="N316" s="218"/>
      <c r="O316" s="218"/>
      <c r="P316" s="218"/>
      <c r="Q316" s="218"/>
      <c r="R316" s="218"/>
      <c r="S316" s="218"/>
      <c r="T316" s="218"/>
      <c r="U316" s="218"/>
      <c r="V316" s="218"/>
      <c r="W316" s="218"/>
      <c r="X316" s="218"/>
      <c r="Y316" s="218"/>
      <c r="Z316" s="218"/>
    </row>
    <row r="317" spans="2:26" ht="15">
      <c r="B317" s="218"/>
      <c r="C317" s="218"/>
      <c r="D317" s="218"/>
      <c r="E317" s="218"/>
      <c r="F317" s="218"/>
      <c r="G317" s="218"/>
      <c r="H317" s="218"/>
      <c r="I317" s="218"/>
      <c r="J317" s="218"/>
      <c r="K317" s="218"/>
      <c r="L317" s="218"/>
      <c r="M317" s="218"/>
      <c r="N317" s="218"/>
      <c r="O317" s="218"/>
      <c r="P317" s="218"/>
      <c r="Q317" s="218"/>
      <c r="R317" s="218"/>
      <c r="S317" s="218"/>
      <c r="T317" s="218"/>
      <c r="U317" s="218"/>
      <c r="V317" s="218"/>
      <c r="W317" s="218"/>
      <c r="X317" s="218"/>
      <c r="Y317" s="218"/>
      <c r="Z317" s="218"/>
    </row>
    <row r="318" spans="2:26" ht="15">
      <c r="B318" s="218"/>
      <c r="C318" s="218"/>
      <c r="D318" s="218"/>
      <c r="E318" s="218"/>
      <c r="F318" s="218"/>
      <c r="G318" s="218"/>
      <c r="H318" s="218"/>
      <c r="I318" s="218"/>
      <c r="J318" s="218"/>
      <c r="K318" s="218"/>
      <c r="L318" s="218"/>
      <c r="M318" s="218"/>
      <c r="N318" s="218"/>
      <c r="O318" s="218"/>
      <c r="P318" s="218"/>
      <c r="Q318" s="218"/>
      <c r="R318" s="218"/>
      <c r="S318" s="218"/>
      <c r="T318" s="218"/>
      <c r="U318" s="218"/>
      <c r="V318" s="218"/>
      <c r="W318" s="218"/>
      <c r="X318" s="218"/>
      <c r="Y318" s="218"/>
      <c r="Z318" s="218"/>
    </row>
    <row r="319" spans="2:26" ht="15">
      <c r="B319" s="218"/>
      <c r="C319" s="218"/>
      <c r="D319" s="218"/>
      <c r="E319" s="218"/>
      <c r="F319" s="218"/>
      <c r="G319" s="218"/>
      <c r="H319" s="218"/>
      <c r="I319" s="218"/>
      <c r="J319" s="218"/>
      <c r="K319" s="218"/>
      <c r="L319" s="218"/>
      <c r="M319" s="218"/>
      <c r="N319" s="218"/>
      <c r="O319" s="218"/>
      <c r="P319" s="218"/>
      <c r="Q319" s="218"/>
      <c r="R319" s="218"/>
      <c r="S319" s="218"/>
      <c r="T319" s="218"/>
      <c r="U319" s="218"/>
      <c r="V319" s="218"/>
      <c r="W319" s="218"/>
      <c r="X319" s="218"/>
      <c r="Y319" s="218"/>
      <c r="Z319" s="218"/>
    </row>
    <row r="320" spans="2:26" ht="15">
      <c r="B320" s="218"/>
      <c r="C320" s="218"/>
      <c r="D320" s="218"/>
      <c r="E320" s="218"/>
      <c r="F320" s="218"/>
      <c r="G320" s="218"/>
      <c r="H320" s="218"/>
      <c r="I320" s="218"/>
      <c r="J320" s="218"/>
      <c r="K320" s="218"/>
      <c r="L320" s="218"/>
      <c r="M320" s="218"/>
      <c r="N320" s="218"/>
      <c r="O320" s="218"/>
      <c r="P320" s="218"/>
      <c r="Q320" s="218"/>
      <c r="R320" s="218"/>
      <c r="S320" s="218"/>
      <c r="T320" s="218"/>
      <c r="U320" s="218"/>
      <c r="V320" s="218"/>
      <c r="W320" s="218"/>
      <c r="X320" s="218"/>
      <c r="Y320" s="218"/>
      <c r="Z320" s="218"/>
    </row>
    <row r="321" spans="2:26" ht="15">
      <c r="B321" s="218"/>
      <c r="C321" s="218"/>
      <c r="D321" s="218"/>
      <c r="E321" s="218"/>
      <c r="F321" s="218"/>
      <c r="G321" s="218"/>
      <c r="H321" s="218"/>
      <c r="I321" s="218"/>
      <c r="J321" s="218"/>
      <c r="K321" s="218"/>
      <c r="L321" s="218"/>
      <c r="M321" s="218"/>
      <c r="N321" s="218"/>
      <c r="O321" s="218"/>
      <c r="P321" s="218"/>
      <c r="Q321" s="218"/>
      <c r="R321" s="218"/>
      <c r="S321" s="218"/>
      <c r="T321" s="218"/>
      <c r="U321" s="218"/>
      <c r="V321" s="218"/>
      <c r="W321" s="218"/>
      <c r="X321" s="218"/>
      <c r="Y321" s="218"/>
      <c r="Z321" s="218"/>
    </row>
    <row r="322" spans="2:26" ht="15">
      <c r="B322" s="218"/>
      <c r="C322" s="218"/>
      <c r="D322" s="218"/>
      <c r="E322" s="218"/>
      <c r="F322" s="218"/>
      <c r="G322" s="218"/>
      <c r="H322" s="218"/>
      <c r="I322" s="218"/>
      <c r="J322" s="218"/>
      <c r="K322" s="218"/>
      <c r="L322" s="218"/>
      <c r="M322" s="218"/>
      <c r="N322" s="218"/>
      <c r="O322" s="218"/>
      <c r="P322" s="218"/>
      <c r="Q322" s="218"/>
      <c r="R322" s="218"/>
      <c r="S322" s="218"/>
      <c r="T322" s="218"/>
      <c r="U322" s="218"/>
      <c r="V322" s="218"/>
      <c r="W322" s="218"/>
      <c r="X322" s="218"/>
      <c r="Y322" s="218"/>
      <c r="Z322" s="218"/>
    </row>
    <row r="323" spans="2:26" ht="15">
      <c r="B323" s="218"/>
      <c r="C323" s="218"/>
      <c r="D323" s="218"/>
      <c r="E323" s="218"/>
      <c r="F323" s="218"/>
      <c r="G323" s="218"/>
      <c r="H323" s="218"/>
      <c r="I323" s="218"/>
      <c r="J323" s="218"/>
      <c r="K323" s="218"/>
      <c r="L323" s="218"/>
      <c r="M323" s="218"/>
      <c r="N323" s="218"/>
      <c r="O323" s="218"/>
      <c r="P323" s="218"/>
      <c r="Q323" s="218"/>
      <c r="R323" s="218"/>
      <c r="S323" s="218"/>
      <c r="T323" s="218"/>
      <c r="U323" s="218"/>
      <c r="V323" s="218"/>
      <c r="W323" s="218"/>
      <c r="X323" s="218"/>
      <c r="Y323" s="218"/>
      <c r="Z323" s="218"/>
    </row>
    <row r="324" spans="2:26" ht="15">
      <c r="B324" s="218"/>
      <c r="C324" s="218"/>
      <c r="D324" s="218"/>
      <c r="E324" s="218"/>
      <c r="F324" s="218"/>
      <c r="G324" s="218"/>
      <c r="H324" s="218"/>
      <c r="I324" s="218"/>
      <c r="J324" s="218"/>
      <c r="K324" s="218"/>
      <c r="L324" s="218"/>
      <c r="M324" s="218"/>
      <c r="N324" s="218"/>
      <c r="O324" s="218"/>
      <c r="P324" s="218"/>
      <c r="Q324" s="218"/>
      <c r="R324" s="218"/>
      <c r="S324" s="218"/>
      <c r="T324" s="218"/>
      <c r="U324" s="218"/>
      <c r="V324" s="218"/>
      <c r="W324" s="218"/>
      <c r="X324" s="218"/>
      <c r="Y324" s="218"/>
      <c r="Z324" s="218"/>
    </row>
    <row r="325" spans="2:26" ht="15">
      <c r="B325" s="218"/>
      <c r="C325" s="218"/>
      <c r="D325" s="218"/>
      <c r="E325" s="218"/>
      <c r="F325" s="218"/>
      <c r="G325" s="218"/>
      <c r="H325" s="218"/>
      <c r="I325" s="218"/>
      <c r="J325" s="218"/>
      <c r="K325" s="218"/>
      <c r="L325" s="218"/>
      <c r="M325" s="218"/>
      <c r="N325" s="218"/>
      <c r="O325" s="218"/>
      <c r="P325" s="218"/>
      <c r="Q325" s="218"/>
      <c r="R325" s="218"/>
      <c r="S325" s="218"/>
      <c r="T325" s="218"/>
      <c r="U325" s="218"/>
      <c r="V325" s="218"/>
      <c r="W325" s="218"/>
      <c r="X325" s="218"/>
      <c r="Y325" s="218"/>
      <c r="Z325" s="218"/>
    </row>
    <row r="326" spans="2:26" ht="15">
      <c r="B326" s="218"/>
      <c r="C326" s="218"/>
      <c r="D326" s="218"/>
      <c r="E326" s="218"/>
      <c r="F326" s="218"/>
      <c r="G326" s="218"/>
      <c r="H326" s="218"/>
      <c r="I326" s="218"/>
      <c r="J326" s="218"/>
      <c r="K326" s="218"/>
      <c r="L326" s="218"/>
      <c r="M326" s="218"/>
      <c r="N326" s="218"/>
      <c r="O326" s="218"/>
      <c r="P326" s="218"/>
      <c r="Q326" s="218"/>
      <c r="R326" s="218"/>
      <c r="S326" s="218"/>
      <c r="T326" s="218"/>
      <c r="U326" s="218"/>
      <c r="V326" s="218"/>
      <c r="W326" s="218"/>
      <c r="X326" s="218"/>
      <c r="Y326" s="218"/>
      <c r="Z326" s="218"/>
    </row>
    <row r="327" spans="2:26" ht="15">
      <c r="B327" s="218"/>
      <c r="C327" s="218"/>
      <c r="D327" s="218"/>
      <c r="E327" s="218"/>
      <c r="F327" s="218"/>
      <c r="G327" s="218"/>
      <c r="H327" s="218"/>
      <c r="I327" s="218"/>
      <c r="J327" s="218"/>
      <c r="K327" s="218"/>
      <c r="L327" s="218"/>
      <c r="M327" s="218"/>
      <c r="N327" s="218"/>
      <c r="O327" s="218"/>
      <c r="P327" s="218"/>
      <c r="Q327" s="218"/>
      <c r="R327" s="218"/>
      <c r="S327" s="218"/>
      <c r="T327" s="218"/>
      <c r="U327" s="218"/>
      <c r="V327" s="218"/>
      <c r="W327" s="218"/>
      <c r="X327" s="218"/>
      <c r="Y327" s="218"/>
      <c r="Z327" s="218"/>
    </row>
    <row r="328" spans="2:26" ht="15">
      <c r="B328" s="218"/>
      <c r="C328" s="218"/>
      <c r="D328" s="218"/>
      <c r="E328" s="218"/>
      <c r="F328" s="218"/>
      <c r="G328" s="218"/>
      <c r="H328" s="218"/>
      <c r="I328" s="218"/>
      <c r="J328" s="218"/>
      <c r="K328" s="218"/>
      <c r="L328" s="218"/>
      <c r="M328" s="218"/>
      <c r="N328" s="218"/>
      <c r="O328" s="218"/>
      <c r="P328" s="218"/>
      <c r="Q328" s="218"/>
      <c r="R328" s="218"/>
      <c r="S328" s="218"/>
      <c r="T328" s="218"/>
      <c r="U328" s="218"/>
      <c r="V328" s="218"/>
      <c r="W328" s="218"/>
      <c r="X328" s="218"/>
      <c r="Y328" s="218"/>
      <c r="Z328" s="218"/>
    </row>
    <row r="329" spans="2:26" ht="15">
      <c r="B329" s="218"/>
      <c r="C329" s="218"/>
      <c r="D329" s="218"/>
      <c r="E329" s="218"/>
      <c r="F329" s="218"/>
      <c r="G329" s="218"/>
      <c r="H329" s="218"/>
      <c r="I329" s="218"/>
      <c r="J329" s="218"/>
      <c r="K329" s="218"/>
      <c r="L329" s="218"/>
      <c r="M329" s="218"/>
      <c r="N329" s="218"/>
      <c r="O329" s="218"/>
      <c r="P329" s="218"/>
      <c r="Q329" s="218"/>
      <c r="R329" s="218"/>
      <c r="S329" s="218"/>
      <c r="T329" s="218"/>
      <c r="U329" s="218"/>
      <c r="V329" s="218"/>
      <c r="W329" s="218"/>
      <c r="X329" s="218"/>
      <c r="Y329" s="218"/>
      <c r="Z329" s="218"/>
    </row>
    <row r="330" spans="2:26" ht="15">
      <c r="B330" s="218"/>
      <c r="C330" s="218"/>
      <c r="D330" s="218"/>
      <c r="E330" s="218"/>
      <c r="F330" s="218"/>
      <c r="G330" s="218"/>
      <c r="H330" s="218"/>
      <c r="I330" s="218"/>
      <c r="J330" s="218"/>
      <c r="K330" s="218"/>
      <c r="L330" s="218"/>
      <c r="M330" s="218"/>
      <c r="N330" s="218"/>
      <c r="O330" s="218"/>
      <c r="P330" s="218"/>
      <c r="Q330" s="218"/>
      <c r="R330" s="218"/>
      <c r="S330" s="218"/>
      <c r="T330" s="218"/>
      <c r="U330" s="218"/>
      <c r="V330" s="218"/>
      <c r="W330" s="218"/>
      <c r="X330" s="218"/>
      <c r="Y330" s="218"/>
      <c r="Z330" s="218"/>
    </row>
    <row r="331" spans="2:26" ht="15">
      <c r="B331" s="218"/>
      <c r="C331" s="218"/>
      <c r="D331" s="218"/>
      <c r="E331" s="218"/>
      <c r="F331" s="218"/>
      <c r="G331" s="218"/>
      <c r="H331" s="218"/>
      <c r="I331" s="218"/>
      <c r="J331" s="218"/>
      <c r="K331" s="218"/>
      <c r="L331" s="218"/>
      <c r="M331" s="218"/>
      <c r="N331" s="218"/>
      <c r="O331" s="218"/>
      <c r="P331" s="218"/>
      <c r="Q331" s="218"/>
      <c r="R331" s="218"/>
      <c r="S331" s="218"/>
      <c r="T331" s="218"/>
      <c r="U331" s="218"/>
      <c r="V331" s="218"/>
      <c r="W331" s="218"/>
      <c r="X331" s="218"/>
      <c r="Y331" s="218"/>
      <c r="Z331" s="218"/>
    </row>
    <row r="332" spans="2:26" ht="15">
      <c r="B332" s="218"/>
      <c r="C332" s="218"/>
      <c r="D332" s="218"/>
      <c r="E332" s="218"/>
      <c r="F332" s="218"/>
      <c r="G332" s="218"/>
      <c r="H332" s="218"/>
      <c r="I332" s="218"/>
      <c r="J332" s="218"/>
      <c r="K332" s="218"/>
      <c r="L332" s="218"/>
      <c r="M332" s="218"/>
      <c r="N332" s="218"/>
      <c r="O332" s="218"/>
      <c r="P332" s="218"/>
      <c r="Q332" s="218"/>
      <c r="R332" s="218"/>
      <c r="S332" s="218"/>
      <c r="T332" s="218"/>
      <c r="U332" s="218"/>
      <c r="V332" s="218"/>
      <c r="W332" s="218"/>
      <c r="X332" s="218"/>
      <c r="Y332" s="218"/>
      <c r="Z332" s="218"/>
    </row>
    <row r="333" spans="2:26" ht="15">
      <c r="B333" s="218"/>
      <c r="C333" s="218"/>
      <c r="D333" s="218"/>
      <c r="E333" s="218"/>
      <c r="F333" s="218"/>
      <c r="G333" s="218"/>
      <c r="H333" s="218"/>
      <c r="I333" s="218"/>
      <c r="J333" s="218"/>
      <c r="K333" s="218"/>
      <c r="L333" s="218"/>
      <c r="M333" s="218"/>
      <c r="N333" s="218"/>
      <c r="O333" s="218"/>
      <c r="P333" s="218"/>
      <c r="Q333" s="218"/>
      <c r="R333" s="218"/>
      <c r="S333" s="218"/>
      <c r="T333" s="218"/>
      <c r="U333" s="218"/>
      <c r="V333" s="218"/>
      <c r="W333" s="218"/>
      <c r="X333" s="218"/>
      <c r="Y333" s="218"/>
      <c r="Z333" s="218"/>
    </row>
    <row r="334" spans="2:26" ht="15">
      <c r="B334" s="218"/>
      <c r="C334" s="218"/>
      <c r="D334" s="218"/>
      <c r="E334" s="218"/>
      <c r="F334" s="218"/>
      <c r="G334" s="218"/>
      <c r="H334" s="218"/>
      <c r="I334" s="218"/>
      <c r="J334" s="218"/>
      <c r="K334" s="218"/>
      <c r="L334" s="218"/>
      <c r="M334" s="218"/>
      <c r="N334" s="218"/>
      <c r="O334" s="218"/>
      <c r="P334" s="218"/>
      <c r="Q334" s="218"/>
      <c r="R334" s="218"/>
      <c r="S334" s="218"/>
      <c r="T334" s="218"/>
      <c r="U334" s="218"/>
      <c r="V334" s="218"/>
      <c r="W334" s="218"/>
      <c r="X334" s="218"/>
      <c r="Y334" s="218"/>
      <c r="Z334" s="218"/>
    </row>
    <row r="335" spans="2:26" ht="15">
      <c r="B335" s="218"/>
      <c r="C335" s="218"/>
      <c r="D335" s="218"/>
      <c r="E335" s="218"/>
      <c r="F335" s="218"/>
      <c r="G335" s="218"/>
      <c r="H335" s="218"/>
      <c r="I335" s="218"/>
      <c r="J335" s="218"/>
      <c r="K335" s="218"/>
      <c r="L335" s="218"/>
      <c r="M335" s="218"/>
      <c r="N335" s="218"/>
      <c r="O335" s="218"/>
      <c r="P335" s="218"/>
      <c r="Q335" s="218"/>
      <c r="R335" s="218"/>
      <c r="S335" s="218"/>
      <c r="T335" s="218"/>
      <c r="U335" s="218"/>
      <c r="V335" s="218"/>
      <c r="W335" s="218"/>
      <c r="X335" s="218"/>
      <c r="Y335" s="218"/>
      <c r="Z335" s="218"/>
    </row>
    <row r="336" spans="2:26" ht="15">
      <c r="B336" s="218"/>
      <c r="C336" s="218"/>
      <c r="D336" s="218"/>
      <c r="E336" s="218"/>
      <c r="F336" s="218"/>
      <c r="G336" s="218"/>
      <c r="H336" s="218"/>
      <c r="I336" s="218"/>
      <c r="J336" s="218"/>
      <c r="K336" s="218"/>
      <c r="L336" s="218"/>
      <c r="M336" s="218"/>
      <c r="N336" s="218"/>
      <c r="O336" s="218"/>
      <c r="P336" s="218"/>
      <c r="Q336" s="218"/>
      <c r="R336" s="218"/>
      <c r="S336" s="218"/>
      <c r="T336" s="218"/>
      <c r="U336" s="218"/>
      <c r="V336" s="218"/>
      <c r="W336" s="218"/>
      <c r="X336" s="218"/>
      <c r="Y336" s="218"/>
      <c r="Z336" s="218"/>
    </row>
    <row r="337" spans="2:26" ht="15">
      <c r="B337" s="218"/>
      <c r="C337" s="218"/>
      <c r="D337" s="218"/>
      <c r="E337" s="218"/>
      <c r="F337" s="218"/>
      <c r="G337" s="218"/>
      <c r="H337" s="218"/>
      <c r="I337" s="218"/>
      <c r="J337" s="218"/>
      <c r="K337" s="218"/>
      <c r="L337" s="218"/>
      <c r="M337" s="218"/>
      <c r="N337" s="218"/>
      <c r="O337" s="218"/>
      <c r="P337" s="218"/>
      <c r="Q337" s="218"/>
      <c r="R337" s="218"/>
      <c r="S337" s="218"/>
      <c r="T337" s="218"/>
      <c r="U337" s="218"/>
      <c r="V337" s="218"/>
      <c r="W337" s="218"/>
      <c r="X337" s="218"/>
      <c r="Y337" s="218"/>
      <c r="Z337" s="218"/>
    </row>
    <row r="338" spans="2:26" ht="15">
      <c r="B338" s="218"/>
      <c r="C338" s="218"/>
      <c r="D338" s="218"/>
      <c r="E338" s="218"/>
      <c r="F338" s="218"/>
      <c r="G338" s="218"/>
      <c r="H338" s="218"/>
      <c r="I338" s="218"/>
      <c r="J338" s="218"/>
      <c r="K338" s="218"/>
      <c r="L338" s="218"/>
      <c r="M338" s="218"/>
      <c r="N338" s="218"/>
      <c r="O338" s="218"/>
      <c r="P338" s="218"/>
      <c r="Q338" s="218"/>
      <c r="R338" s="218"/>
      <c r="S338" s="218"/>
      <c r="T338" s="218"/>
      <c r="U338" s="218"/>
      <c r="V338" s="218"/>
      <c r="W338" s="218"/>
      <c r="X338" s="218"/>
      <c r="Y338" s="218"/>
      <c r="Z338" s="218"/>
    </row>
    <row r="339" spans="2:26" ht="15">
      <c r="B339" s="218"/>
      <c r="C339" s="218"/>
      <c r="D339" s="218"/>
      <c r="E339" s="218"/>
      <c r="F339" s="218"/>
      <c r="G339" s="218"/>
      <c r="H339" s="218"/>
      <c r="I339" s="218"/>
      <c r="J339" s="218"/>
      <c r="K339" s="218"/>
      <c r="L339" s="218"/>
      <c r="M339" s="218"/>
      <c r="N339" s="218"/>
      <c r="O339" s="218"/>
      <c r="P339" s="218"/>
      <c r="Q339" s="218"/>
      <c r="R339" s="218"/>
      <c r="S339" s="218"/>
      <c r="T339" s="218"/>
      <c r="U339" s="218"/>
      <c r="V339" s="218"/>
      <c r="W339" s="218"/>
      <c r="X339" s="218"/>
      <c r="Y339" s="218"/>
      <c r="Z339" s="218"/>
    </row>
    <row r="340" spans="2:26" ht="15">
      <c r="B340" s="218"/>
      <c r="C340" s="218"/>
      <c r="D340" s="218"/>
      <c r="E340" s="218"/>
      <c r="F340" s="218"/>
      <c r="G340" s="218"/>
      <c r="H340" s="218"/>
      <c r="I340" s="218"/>
      <c r="J340" s="218"/>
      <c r="K340" s="218"/>
      <c r="L340" s="218"/>
      <c r="M340" s="218"/>
      <c r="N340" s="218"/>
      <c r="O340" s="218"/>
      <c r="P340" s="218"/>
      <c r="Q340" s="218"/>
      <c r="R340" s="218"/>
      <c r="S340" s="218"/>
      <c r="T340" s="218"/>
      <c r="U340" s="218"/>
      <c r="V340" s="218"/>
      <c r="W340" s="218"/>
      <c r="X340" s="218"/>
      <c r="Y340" s="218"/>
      <c r="Z340" s="218"/>
    </row>
    <row r="341" spans="2:26" ht="15">
      <c r="B341" s="218"/>
      <c r="C341" s="218"/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218"/>
      <c r="Q341" s="218"/>
      <c r="R341" s="218"/>
      <c r="S341" s="218"/>
      <c r="T341" s="218"/>
      <c r="U341" s="218"/>
      <c r="V341" s="218"/>
      <c r="W341" s="218"/>
      <c r="X341" s="218"/>
      <c r="Y341" s="218"/>
      <c r="Z341" s="218"/>
    </row>
    <row r="342" spans="2:26" ht="15">
      <c r="B342" s="218"/>
      <c r="C342" s="218"/>
      <c r="D342" s="218"/>
      <c r="E342" s="218"/>
      <c r="F342" s="218"/>
      <c r="G342" s="218"/>
      <c r="H342" s="218"/>
      <c r="I342" s="218"/>
      <c r="J342" s="218"/>
      <c r="K342" s="218"/>
      <c r="L342" s="218"/>
      <c r="M342" s="218"/>
      <c r="N342" s="218"/>
      <c r="O342" s="218"/>
      <c r="P342" s="218"/>
      <c r="Q342" s="218"/>
      <c r="R342" s="218"/>
      <c r="S342" s="218"/>
      <c r="T342" s="218"/>
      <c r="U342" s="218"/>
      <c r="V342" s="218"/>
      <c r="W342" s="218"/>
      <c r="X342" s="218"/>
      <c r="Y342" s="218"/>
      <c r="Z342" s="218"/>
    </row>
    <row r="343" spans="2:26" ht="15">
      <c r="B343" s="218"/>
      <c r="C343" s="218"/>
      <c r="D343" s="218"/>
      <c r="E343" s="218"/>
      <c r="F343" s="218"/>
      <c r="G343" s="218"/>
      <c r="H343" s="218"/>
      <c r="I343" s="218"/>
      <c r="J343" s="218"/>
      <c r="K343" s="218"/>
      <c r="L343" s="218"/>
      <c r="M343" s="218"/>
      <c r="N343" s="218"/>
      <c r="O343" s="218"/>
      <c r="P343" s="218"/>
      <c r="Q343" s="218"/>
      <c r="R343" s="218"/>
      <c r="S343" s="218"/>
      <c r="T343" s="218"/>
      <c r="U343" s="218"/>
      <c r="V343" s="218"/>
      <c r="W343" s="218"/>
      <c r="X343" s="218"/>
      <c r="Y343" s="218"/>
      <c r="Z343" s="218"/>
    </row>
    <row r="344" spans="2:26" ht="15">
      <c r="B344" s="218"/>
      <c r="C344" s="218"/>
      <c r="D344" s="218"/>
      <c r="E344" s="218"/>
      <c r="F344" s="218"/>
      <c r="G344" s="218"/>
      <c r="H344" s="218"/>
      <c r="I344" s="218"/>
      <c r="J344" s="218"/>
      <c r="K344" s="218"/>
      <c r="L344" s="218"/>
      <c r="M344" s="218"/>
      <c r="N344" s="218"/>
      <c r="O344" s="218"/>
      <c r="P344" s="218"/>
      <c r="Q344" s="218"/>
      <c r="R344" s="218"/>
      <c r="S344" s="218"/>
      <c r="T344" s="218"/>
      <c r="U344" s="218"/>
      <c r="V344" s="218"/>
      <c r="W344" s="218"/>
      <c r="X344" s="218"/>
      <c r="Y344" s="218"/>
      <c r="Z344" s="218"/>
    </row>
    <row r="345" spans="2:26" ht="15">
      <c r="B345" s="218"/>
      <c r="C345" s="218"/>
      <c r="D345" s="218"/>
      <c r="E345" s="218"/>
      <c r="F345" s="218"/>
      <c r="G345" s="218"/>
      <c r="H345" s="218"/>
      <c r="I345" s="218"/>
      <c r="J345" s="218"/>
      <c r="K345" s="218"/>
      <c r="L345" s="218"/>
      <c r="M345" s="218"/>
      <c r="N345" s="218"/>
      <c r="O345" s="218"/>
      <c r="P345" s="218"/>
      <c r="Q345" s="218"/>
      <c r="R345" s="218"/>
      <c r="S345" s="218"/>
      <c r="T345" s="218"/>
      <c r="U345" s="218"/>
      <c r="V345" s="218"/>
      <c r="W345" s="218"/>
      <c r="X345" s="218"/>
      <c r="Y345" s="218"/>
      <c r="Z345" s="218"/>
    </row>
    <row r="346" spans="2:26" ht="15">
      <c r="B346" s="218"/>
      <c r="C346" s="218"/>
      <c r="D346" s="218"/>
      <c r="E346" s="218"/>
      <c r="F346" s="218"/>
      <c r="G346" s="218"/>
      <c r="H346" s="218"/>
      <c r="I346" s="218"/>
      <c r="J346" s="218"/>
      <c r="K346" s="218"/>
      <c r="L346" s="218"/>
      <c r="M346" s="218"/>
      <c r="N346" s="218"/>
      <c r="O346" s="218"/>
      <c r="P346" s="218"/>
      <c r="Q346" s="218"/>
      <c r="R346" s="218"/>
      <c r="S346" s="218"/>
      <c r="T346" s="218"/>
      <c r="U346" s="218"/>
      <c r="V346" s="218"/>
      <c r="W346" s="218"/>
      <c r="X346" s="218"/>
      <c r="Y346" s="218"/>
      <c r="Z346" s="218"/>
    </row>
    <row r="347" spans="2:26" ht="15">
      <c r="B347" s="218"/>
      <c r="C347" s="218"/>
      <c r="D347" s="218"/>
      <c r="E347" s="218"/>
      <c r="F347" s="218"/>
      <c r="G347" s="218"/>
      <c r="H347" s="218"/>
      <c r="I347" s="218"/>
      <c r="J347" s="218"/>
      <c r="K347" s="218"/>
      <c r="L347" s="218"/>
      <c r="M347" s="218"/>
      <c r="N347" s="218"/>
      <c r="O347" s="218"/>
      <c r="P347" s="218"/>
      <c r="Q347" s="218"/>
      <c r="R347" s="218"/>
      <c r="S347" s="218"/>
      <c r="T347" s="218"/>
      <c r="U347" s="218"/>
      <c r="V347" s="218"/>
      <c r="W347" s="218"/>
      <c r="X347" s="218"/>
      <c r="Y347" s="218"/>
      <c r="Z347" s="218"/>
    </row>
    <row r="348" spans="2:26" ht="15">
      <c r="B348" s="218"/>
      <c r="C348" s="218"/>
      <c r="D348" s="218"/>
      <c r="E348" s="218"/>
      <c r="F348" s="218"/>
      <c r="G348" s="218"/>
      <c r="H348" s="218"/>
      <c r="I348" s="218"/>
      <c r="J348" s="218"/>
      <c r="K348" s="218"/>
      <c r="L348" s="218"/>
      <c r="M348" s="218"/>
      <c r="N348" s="218"/>
      <c r="O348" s="218"/>
      <c r="P348" s="218"/>
      <c r="Q348" s="218"/>
      <c r="R348" s="218"/>
      <c r="S348" s="218"/>
      <c r="T348" s="218"/>
      <c r="U348" s="218"/>
      <c r="V348" s="218"/>
      <c r="W348" s="218"/>
      <c r="X348" s="218"/>
      <c r="Y348" s="218"/>
      <c r="Z348" s="218"/>
    </row>
    <row r="349" spans="2:26" ht="15">
      <c r="B349" s="218"/>
      <c r="C349" s="218"/>
      <c r="D349" s="218"/>
      <c r="E349" s="218"/>
      <c r="F349" s="218"/>
      <c r="G349" s="218"/>
      <c r="H349" s="218"/>
      <c r="I349" s="218"/>
      <c r="J349" s="218"/>
      <c r="K349" s="218"/>
      <c r="L349" s="218"/>
      <c r="M349" s="218"/>
      <c r="N349" s="218"/>
      <c r="O349" s="218"/>
      <c r="P349" s="218"/>
      <c r="Q349" s="218"/>
      <c r="R349" s="218"/>
      <c r="S349" s="218"/>
      <c r="T349" s="218"/>
      <c r="U349" s="218"/>
      <c r="V349" s="218"/>
      <c r="W349" s="218"/>
      <c r="X349" s="218"/>
      <c r="Y349" s="218"/>
      <c r="Z349" s="218"/>
    </row>
    <row r="350" spans="2:26" ht="15">
      <c r="B350" s="218"/>
      <c r="C350" s="218"/>
      <c r="D350" s="218"/>
      <c r="E350" s="218"/>
      <c r="F350" s="218"/>
      <c r="G350" s="218"/>
      <c r="H350" s="218"/>
      <c r="I350" s="218"/>
      <c r="J350" s="218"/>
      <c r="K350" s="218"/>
      <c r="L350" s="218"/>
      <c r="M350" s="218"/>
      <c r="N350" s="218"/>
      <c r="O350" s="218"/>
      <c r="P350" s="218"/>
      <c r="Q350" s="218"/>
      <c r="R350" s="218"/>
      <c r="S350" s="218"/>
      <c r="T350" s="218"/>
      <c r="U350" s="218"/>
      <c r="V350" s="218"/>
      <c r="W350" s="218"/>
      <c r="X350" s="218"/>
      <c r="Y350" s="218"/>
      <c r="Z350" s="218"/>
    </row>
    <row r="351" spans="2:26" ht="15">
      <c r="B351" s="218"/>
      <c r="C351" s="218"/>
      <c r="D351" s="218"/>
      <c r="E351" s="218"/>
      <c r="F351" s="218"/>
      <c r="G351" s="218"/>
      <c r="H351" s="218"/>
      <c r="I351" s="218"/>
      <c r="J351" s="218"/>
      <c r="K351" s="218"/>
      <c r="L351" s="218"/>
      <c r="M351" s="218"/>
      <c r="N351" s="218"/>
      <c r="O351" s="218"/>
      <c r="P351" s="218"/>
      <c r="Q351" s="218"/>
      <c r="R351" s="218"/>
      <c r="S351" s="218"/>
      <c r="T351" s="218"/>
      <c r="U351" s="218"/>
      <c r="V351" s="218"/>
      <c r="W351" s="218"/>
      <c r="X351" s="218"/>
      <c r="Y351" s="218"/>
      <c r="Z351" s="218"/>
    </row>
    <row r="352" spans="2:26" ht="15">
      <c r="B352" s="218"/>
      <c r="C352" s="218"/>
      <c r="D352" s="218"/>
      <c r="E352" s="218"/>
      <c r="F352" s="218"/>
      <c r="G352" s="218"/>
      <c r="H352" s="218"/>
      <c r="I352" s="218"/>
      <c r="J352" s="218"/>
      <c r="K352" s="218"/>
      <c r="L352" s="218"/>
      <c r="M352" s="218"/>
      <c r="N352" s="218"/>
      <c r="O352" s="218"/>
      <c r="P352" s="218"/>
      <c r="Q352" s="218"/>
      <c r="R352" s="218"/>
      <c r="S352" s="218"/>
      <c r="T352" s="218"/>
      <c r="U352" s="218"/>
      <c r="V352" s="218"/>
      <c r="W352" s="218"/>
      <c r="X352" s="218"/>
      <c r="Y352" s="218"/>
      <c r="Z352" s="218"/>
    </row>
    <row r="353" spans="2:26" ht="15">
      <c r="B353" s="218"/>
      <c r="C353" s="218"/>
      <c r="D353" s="218"/>
      <c r="E353" s="218"/>
      <c r="F353" s="218"/>
      <c r="G353" s="218"/>
      <c r="H353" s="218"/>
      <c r="I353" s="218"/>
      <c r="J353" s="218"/>
      <c r="K353" s="218"/>
      <c r="L353" s="218"/>
      <c r="M353" s="218"/>
      <c r="N353" s="218"/>
      <c r="O353" s="218"/>
      <c r="P353" s="218"/>
      <c r="Q353" s="218"/>
      <c r="R353" s="218"/>
      <c r="S353" s="218"/>
      <c r="T353" s="218"/>
      <c r="U353" s="218"/>
      <c r="V353" s="218"/>
      <c r="W353" s="218"/>
      <c r="X353" s="218"/>
      <c r="Y353" s="218"/>
      <c r="Z353" s="218"/>
    </row>
    <row r="354" spans="2:26" ht="15">
      <c r="B354" s="218"/>
      <c r="C354" s="218"/>
      <c r="D354" s="218"/>
      <c r="E354" s="218"/>
      <c r="F354" s="218"/>
      <c r="G354" s="218"/>
      <c r="H354" s="218"/>
      <c r="I354" s="218"/>
      <c r="J354" s="218"/>
      <c r="K354" s="218"/>
      <c r="L354" s="218"/>
      <c r="M354" s="218"/>
      <c r="N354" s="218"/>
      <c r="O354" s="218"/>
      <c r="P354" s="218"/>
      <c r="Q354" s="218"/>
      <c r="R354" s="218"/>
      <c r="S354" s="218"/>
      <c r="T354" s="218"/>
      <c r="U354" s="218"/>
      <c r="V354" s="218"/>
      <c r="W354" s="218"/>
      <c r="X354" s="218"/>
      <c r="Y354" s="218"/>
      <c r="Z354" s="218"/>
    </row>
    <row r="355" spans="2:26" ht="15">
      <c r="B355" s="218"/>
      <c r="C355" s="218"/>
      <c r="D355" s="218"/>
      <c r="E355" s="218"/>
      <c r="F355" s="218"/>
      <c r="G355" s="218"/>
      <c r="H355" s="218"/>
      <c r="I355" s="218"/>
      <c r="J355" s="218"/>
      <c r="K355" s="218"/>
      <c r="L355" s="218"/>
      <c r="M355" s="218"/>
      <c r="N355" s="218"/>
      <c r="O355" s="218"/>
      <c r="P355" s="218"/>
      <c r="Q355" s="218"/>
      <c r="R355" s="218"/>
      <c r="S355" s="218"/>
      <c r="T355" s="218"/>
      <c r="U355" s="218"/>
      <c r="V355" s="218"/>
      <c r="W355" s="218"/>
      <c r="X355" s="218"/>
      <c r="Y355" s="218"/>
      <c r="Z355" s="218"/>
    </row>
    <row r="356" spans="2:26" ht="15">
      <c r="B356" s="218"/>
      <c r="C356" s="218"/>
      <c r="D356" s="218"/>
      <c r="E356" s="218"/>
      <c r="F356" s="218"/>
      <c r="G356" s="218"/>
      <c r="H356" s="218"/>
      <c r="I356" s="218"/>
      <c r="J356" s="218"/>
      <c r="K356" s="218"/>
      <c r="L356" s="218"/>
      <c r="M356" s="218"/>
      <c r="N356" s="218"/>
      <c r="O356" s="218"/>
      <c r="P356" s="218"/>
      <c r="Q356" s="218"/>
      <c r="R356" s="218"/>
      <c r="S356" s="218"/>
      <c r="T356" s="218"/>
      <c r="U356" s="218"/>
      <c r="V356" s="218"/>
      <c r="W356" s="218"/>
      <c r="X356" s="218"/>
      <c r="Y356" s="218"/>
      <c r="Z356" s="218"/>
    </row>
    <row r="357" spans="2:26" ht="15">
      <c r="B357" s="218"/>
      <c r="C357" s="218"/>
      <c r="D357" s="218"/>
      <c r="E357" s="218"/>
      <c r="F357" s="218"/>
      <c r="G357" s="218"/>
      <c r="H357" s="218"/>
      <c r="I357" s="218"/>
      <c r="J357" s="218"/>
      <c r="K357" s="218"/>
      <c r="L357" s="218"/>
      <c r="M357" s="218"/>
      <c r="N357" s="218"/>
      <c r="O357" s="218"/>
      <c r="P357" s="218"/>
      <c r="Q357" s="218"/>
      <c r="R357" s="218"/>
      <c r="S357" s="218"/>
      <c r="T357" s="218"/>
      <c r="U357" s="218"/>
      <c r="V357" s="218"/>
      <c r="W357" s="218"/>
      <c r="X357" s="218"/>
      <c r="Y357" s="218"/>
      <c r="Z357" s="218"/>
    </row>
    <row r="358" spans="2:26" ht="15">
      <c r="B358" s="218"/>
      <c r="C358" s="218"/>
      <c r="D358" s="218"/>
      <c r="E358" s="218"/>
      <c r="F358" s="218"/>
      <c r="G358" s="218"/>
      <c r="H358" s="218"/>
      <c r="I358" s="218"/>
      <c r="J358" s="218"/>
      <c r="K358" s="218"/>
      <c r="L358" s="218"/>
      <c r="M358" s="218"/>
      <c r="N358" s="218"/>
      <c r="O358" s="218"/>
      <c r="P358" s="218"/>
      <c r="Q358" s="218"/>
      <c r="R358" s="218"/>
      <c r="S358" s="218"/>
      <c r="T358" s="218"/>
      <c r="U358" s="218"/>
      <c r="V358" s="218"/>
      <c r="W358" s="218"/>
      <c r="X358" s="218"/>
      <c r="Y358" s="218"/>
      <c r="Z358" s="218"/>
    </row>
    <row r="359" spans="2:26" ht="15">
      <c r="B359" s="218"/>
      <c r="C359" s="218"/>
      <c r="D359" s="218"/>
      <c r="E359" s="218"/>
      <c r="F359" s="218"/>
      <c r="G359" s="218"/>
      <c r="H359" s="218"/>
      <c r="I359" s="218"/>
      <c r="J359" s="218"/>
      <c r="K359" s="218"/>
      <c r="L359" s="218"/>
      <c r="M359" s="218"/>
      <c r="N359" s="218"/>
      <c r="O359" s="218"/>
      <c r="P359" s="218"/>
      <c r="Q359" s="218"/>
      <c r="R359" s="218"/>
      <c r="S359" s="218"/>
      <c r="T359" s="218"/>
      <c r="U359" s="218"/>
      <c r="V359" s="218"/>
      <c r="W359" s="218"/>
      <c r="X359" s="218"/>
      <c r="Y359" s="218"/>
      <c r="Z359" s="218"/>
    </row>
    <row r="360" spans="2:26" ht="15">
      <c r="B360" s="218"/>
      <c r="C360" s="218"/>
      <c r="D360" s="218"/>
      <c r="E360" s="218"/>
      <c r="F360" s="218"/>
      <c r="G360" s="218"/>
      <c r="H360" s="218"/>
      <c r="I360" s="218"/>
      <c r="J360" s="218"/>
      <c r="K360" s="218"/>
      <c r="L360" s="218"/>
      <c r="M360" s="218"/>
      <c r="N360" s="218"/>
      <c r="O360" s="218"/>
      <c r="P360" s="218"/>
      <c r="Q360" s="218"/>
      <c r="R360" s="218"/>
      <c r="S360" s="218"/>
      <c r="T360" s="218"/>
      <c r="U360" s="218"/>
      <c r="V360" s="218"/>
      <c r="W360" s="218"/>
      <c r="X360" s="218"/>
      <c r="Y360" s="218"/>
      <c r="Z360" s="218"/>
    </row>
    <row r="361" spans="2:26" ht="15">
      <c r="B361" s="218"/>
      <c r="C361" s="218"/>
      <c r="D361" s="218"/>
      <c r="E361" s="218"/>
      <c r="F361" s="218"/>
      <c r="G361" s="218"/>
      <c r="H361" s="218"/>
      <c r="I361" s="218"/>
      <c r="J361" s="218"/>
      <c r="K361" s="218"/>
      <c r="L361" s="218"/>
      <c r="M361" s="218"/>
      <c r="N361" s="218"/>
      <c r="O361" s="218"/>
      <c r="P361" s="218"/>
      <c r="Q361" s="218"/>
      <c r="R361" s="218"/>
      <c r="S361" s="218"/>
      <c r="T361" s="218"/>
      <c r="U361" s="218"/>
      <c r="V361" s="218"/>
      <c r="W361" s="218"/>
      <c r="X361" s="218"/>
      <c r="Y361" s="218"/>
      <c r="Z361" s="218"/>
    </row>
    <row r="362" spans="2:26" ht="15">
      <c r="B362" s="218"/>
      <c r="C362" s="218"/>
      <c r="D362" s="218"/>
      <c r="E362" s="218"/>
      <c r="F362" s="218"/>
      <c r="G362" s="218"/>
      <c r="H362" s="218"/>
      <c r="I362" s="218"/>
      <c r="J362" s="218"/>
      <c r="K362" s="218"/>
      <c r="L362" s="218"/>
      <c r="M362" s="218"/>
      <c r="N362" s="218"/>
      <c r="O362" s="218"/>
      <c r="P362" s="218"/>
      <c r="Q362" s="218"/>
      <c r="R362" s="218"/>
      <c r="S362" s="218"/>
      <c r="T362" s="218"/>
      <c r="U362" s="218"/>
      <c r="V362" s="218"/>
      <c r="W362" s="218"/>
      <c r="X362" s="218"/>
      <c r="Y362" s="218"/>
      <c r="Z362" s="218"/>
    </row>
    <row r="363" spans="2:26" ht="15">
      <c r="B363" s="218"/>
      <c r="C363" s="218"/>
      <c r="D363" s="218"/>
      <c r="E363" s="218"/>
      <c r="F363" s="218"/>
      <c r="G363" s="218"/>
      <c r="H363" s="218"/>
      <c r="I363" s="218"/>
      <c r="J363" s="218"/>
      <c r="K363" s="218"/>
      <c r="L363" s="218"/>
      <c r="M363" s="218"/>
      <c r="N363" s="218"/>
      <c r="O363" s="218"/>
      <c r="P363" s="218"/>
      <c r="Q363" s="218"/>
      <c r="R363" s="218"/>
      <c r="S363" s="218"/>
      <c r="T363" s="218"/>
      <c r="U363" s="218"/>
      <c r="V363" s="218"/>
      <c r="W363" s="218"/>
      <c r="X363" s="218"/>
      <c r="Y363" s="218"/>
      <c r="Z363" s="218"/>
    </row>
    <row r="364" spans="2:26" ht="15">
      <c r="B364" s="218"/>
      <c r="C364" s="218"/>
      <c r="D364" s="218"/>
      <c r="E364" s="218"/>
      <c r="F364" s="218"/>
      <c r="G364" s="218"/>
      <c r="H364" s="218"/>
      <c r="I364" s="218"/>
      <c r="J364" s="218"/>
      <c r="K364" s="218"/>
      <c r="L364" s="218"/>
      <c r="M364" s="218"/>
      <c r="N364" s="218"/>
      <c r="O364" s="218"/>
      <c r="P364" s="218"/>
      <c r="Q364" s="218"/>
      <c r="R364" s="218"/>
      <c r="S364" s="218"/>
      <c r="T364" s="218"/>
      <c r="U364" s="218"/>
      <c r="V364" s="218"/>
      <c r="W364" s="218"/>
      <c r="X364" s="218"/>
      <c r="Y364" s="218"/>
      <c r="Z364" s="218"/>
    </row>
    <row r="365" spans="2:26" ht="15">
      <c r="B365" s="218"/>
      <c r="C365" s="218"/>
      <c r="D365" s="218"/>
      <c r="E365" s="218"/>
      <c r="F365" s="218"/>
      <c r="G365" s="218"/>
      <c r="H365" s="218"/>
      <c r="I365" s="218"/>
      <c r="J365" s="218"/>
      <c r="K365" s="218"/>
      <c r="L365" s="218"/>
      <c r="M365" s="218"/>
      <c r="N365" s="218"/>
      <c r="O365" s="218"/>
      <c r="P365" s="218"/>
      <c r="Q365" s="218"/>
      <c r="R365" s="218"/>
      <c r="S365" s="218"/>
      <c r="T365" s="218"/>
      <c r="U365" s="218"/>
      <c r="V365" s="218"/>
      <c r="W365" s="218"/>
      <c r="X365" s="218"/>
      <c r="Y365" s="218"/>
      <c r="Z365" s="218"/>
    </row>
    <row r="366" spans="2:26" ht="15">
      <c r="B366" s="218"/>
      <c r="C366" s="218"/>
      <c r="D366" s="218"/>
      <c r="E366" s="218"/>
      <c r="F366" s="218"/>
      <c r="G366" s="218"/>
      <c r="H366" s="218"/>
      <c r="I366" s="218"/>
      <c r="J366" s="218"/>
      <c r="K366" s="218"/>
      <c r="L366" s="218"/>
      <c r="M366" s="218"/>
      <c r="N366" s="218"/>
      <c r="O366" s="218"/>
      <c r="P366" s="218"/>
      <c r="Q366" s="218"/>
      <c r="R366" s="218"/>
      <c r="S366" s="218"/>
      <c r="T366" s="218"/>
      <c r="U366" s="218"/>
      <c r="V366" s="218"/>
      <c r="W366" s="218"/>
      <c r="X366" s="218"/>
      <c r="Y366" s="218"/>
      <c r="Z366" s="218"/>
    </row>
    <row r="367" spans="2:26" ht="15">
      <c r="B367" s="218"/>
      <c r="C367" s="218"/>
      <c r="D367" s="218"/>
      <c r="E367" s="218"/>
      <c r="F367" s="218"/>
      <c r="G367" s="218"/>
      <c r="H367" s="218"/>
      <c r="I367" s="218"/>
      <c r="J367" s="218"/>
      <c r="K367" s="218"/>
      <c r="L367" s="218"/>
      <c r="M367" s="218"/>
      <c r="N367" s="218"/>
      <c r="O367" s="218"/>
      <c r="P367" s="218"/>
      <c r="Q367" s="218"/>
      <c r="R367" s="218"/>
      <c r="S367" s="218"/>
      <c r="T367" s="218"/>
      <c r="U367" s="218"/>
      <c r="V367" s="218"/>
      <c r="W367" s="218"/>
      <c r="X367" s="218"/>
      <c r="Y367" s="218"/>
      <c r="Z367" s="218"/>
    </row>
    <row r="368" spans="2:26" ht="15">
      <c r="B368" s="218"/>
      <c r="C368" s="218"/>
      <c r="D368" s="218"/>
      <c r="E368" s="218"/>
      <c r="F368" s="218"/>
      <c r="G368" s="218"/>
      <c r="H368" s="218"/>
      <c r="I368" s="218"/>
      <c r="J368" s="218"/>
      <c r="K368" s="218"/>
      <c r="L368" s="218"/>
      <c r="M368" s="218"/>
      <c r="N368" s="218"/>
      <c r="O368" s="218"/>
      <c r="P368" s="218"/>
      <c r="Q368" s="218"/>
      <c r="R368" s="218"/>
      <c r="S368" s="218"/>
      <c r="T368" s="218"/>
      <c r="U368" s="218"/>
      <c r="V368" s="218"/>
      <c r="W368" s="218"/>
      <c r="X368" s="218"/>
      <c r="Y368" s="218"/>
      <c r="Z368" s="218"/>
    </row>
    <row r="369" spans="2:26" ht="15">
      <c r="B369" s="218"/>
      <c r="C369" s="218"/>
      <c r="D369" s="218"/>
      <c r="E369" s="218"/>
      <c r="F369" s="218"/>
      <c r="G369" s="218"/>
      <c r="H369" s="218"/>
      <c r="I369" s="218"/>
      <c r="J369" s="218"/>
      <c r="K369" s="218"/>
      <c r="L369" s="218"/>
      <c r="M369" s="218"/>
      <c r="N369" s="218"/>
      <c r="O369" s="218"/>
      <c r="P369" s="218"/>
      <c r="Q369" s="218"/>
      <c r="R369" s="218"/>
      <c r="S369" s="218"/>
      <c r="T369" s="218"/>
      <c r="U369" s="218"/>
      <c r="V369" s="218"/>
      <c r="W369" s="218"/>
      <c r="X369" s="218"/>
      <c r="Y369" s="218"/>
      <c r="Z369" s="218"/>
    </row>
    <row r="370" spans="2:26" ht="15">
      <c r="B370" s="218"/>
      <c r="C370" s="218"/>
      <c r="D370" s="218"/>
      <c r="E370" s="218"/>
      <c r="F370" s="218"/>
      <c r="G370" s="218"/>
      <c r="H370" s="218"/>
      <c r="I370" s="218"/>
      <c r="J370" s="218"/>
      <c r="K370" s="218"/>
      <c r="L370" s="218"/>
      <c r="M370" s="218"/>
      <c r="N370" s="218"/>
      <c r="O370" s="218"/>
      <c r="P370" s="218"/>
      <c r="Q370" s="218"/>
      <c r="R370" s="218"/>
      <c r="S370" s="218"/>
      <c r="T370" s="218"/>
      <c r="U370" s="218"/>
      <c r="V370" s="218"/>
      <c r="W370" s="218"/>
      <c r="X370" s="218"/>
      <c r="Y370" s="218"/>
      <c r="Z370" s="218"/>
    </row>
    <row r="371" spans="2:26" ht="15">
      <c r="B371" s="218"/>
      <c r="C371" s="218"/>
      <c r="D371" s="218"/>
      <c r="E371" s="218"/>
      <c r="F371" s="218"/>
      <c r="G371" s="218"/>
      <c r="H371" s="218"/>
      <c r="I371" s="218"/>
      <c r="J371" s="218"/>
      <c r="K371" s="218"/>
      <c r="L371" s="218"/>
      <c r="M371" s="218"/>
      <c r="N371" s="218"/>
      <c r="O371" s="218"/>
      <c r="P371" s="218"/>
      <c r="Q371" s="218"/>
      <c r="R371" s="218"/>
      <c r="S371" s="218"/>
      <c r="T371" s="218"/>
      <c r="U371" s="218"/>
      <c r="V371" s="218"/>
      <c r="W371" s="218"/>
      <c r="X371" s="218"/>
      <c r="Y371" s="218"/>
      <c r="Z371" s="218"/>
    </row>
    <row r="372" spans="2:26" ht="15">
      <c r="B372" s="218"/>
      <c r="C372" s="218"/>
      <c r="D372" s="218"/>
      <c r="E372" s="218"/>
      <c r="F372" s="218"/>
      <c r="G372" s="218"/>
      <c r="H372" s="218"/>
      <c r="I372" s="218"/>
      <c r="J372" s="218"/>
      <c r="K372" s="218"/>
      <c r="L372" s="218"/>
      <c r="M372" s="218"/>
      <c r="N372" s="218"/>
      <c r="O372" s="218"/>
      <c r="P372" s="218"/>
      <c r="Q372" s="218"/>
      <c r="R372" s="218"/>
      <c r="S372" s="218"/>
      <c r="T372" s="218"/>
      <c r="U372" s="218"/>
      <c r="V372" s="218"/>
      <c r="W372" s="218"/>
      <c r="X372" s="218"/>
      <c r="Y372" s="218"/>
      <c r="Z372" s="218"/>
    </row>
    <row r="373" spans="2:26" ht="15">
      <c r="B373" s="218"/>
      <c r="C373" s="218"/>
      <c r="D373" s="218"/>
      <c r="E373" s="218"/>
      <c r="F373" s="218"/>
      <c r="G373" s="218"/>
      <c r="H373" s="218"/>
      <c r="I373" s="218"/>
      <c r="J373" s="218"/>
      <c r="K373" s="218"/>
      <c r="L373" s="218"/>
      <c r="M373" s="218"/>
      <c r="N373" s="218"/>
      <c r="O373" s="218"/>
      <c r="P373" s="218"/>
      <c r="Q373" s="218"/>
      <c r="R373" s="218"/>
      <c r="S373" s="218"/>
      <c r="T373" s="218"/>
      <c r="U373" s="218"/>
      <c r="V373" s="218"/>
      <c r="W373" s="218"/>
      <c r="X373" s="218"/>
      <c r="Y373" s="218"/>
      <c r="Z373" s="218"/>
    </row>
    <row r="374" spans="2:26" ht="15">
      <c r="B374" s="218"/>
      <c r="C374" s="218"/>
      <c r="D374" s="218"/>
      <c r="E374" s="218"/>
      <c r="F374" s="218"/>
      <c r="G374" s="218"/>
      <c r="H374" s="218"/>
      <c r="I374" s="218"/>
      <c r="J374" s="218"/>
      <c r="K374" s="218"/>
      <c r="L374" s="218"/>
      <c r="M374" s="218"/>
      <c r="N374" s="218"/>
      <c r="O374" s="218"/>
      <c r="P374" s="218"/>
      <c r="Q374" s="218"/>
      <c r="R374" s="218"/>
      <c r="S374" s="218"/>
      <c r="T374" s="218"/>
      <c r="U374" s="218"/>
      <c r="V374" s="218"/>
      <c r="W374" s="218"/>
      <c r="X374" s="218"/>
      <c r="Y374" s="218"/>
      <c r="Z374" s="218"/>
    </row>
    <row r="375" spans="2:26" ht="15">
      <c r="B375" s="218"/>
      <c r="C375" s="218"/>
      <c r="D375" s="218"/>
      <c r="E375" s="218"/>
      <c r="F375" s="218"/>
      <c r="G375" s="218"/>
      <c r="H375" s="218"/>
      <c r="I375" s="218"/>
      <c r="J375" s="218"/>
      <c r="K375" s="218"/>
      <c r="L375" s="218"/>
      <c r="M375" s="218"/>
      <c r="N375" s="218"/>
      <c r="O375" s="218"/>
      <c r="P375" s="218"/>
      <c r="Q375" s="218"/>
      <c r="R375" s="218"/>
      <c r="S375" s="218"/>
      <c r="T375" s="218"/>
      <c r="U375" s="218"/>
      <c r="V375" s="218"/>
      <c r="W375" s="218"/>
      <c r="X375" s="218"/>
      <c r="Y375" s="218"/>
      <c r="Z375" s="218"/>
    </row>
    <row r="376" spans="2:26" ht="15">
      <c r="B376" s="218"/>
      <c r="C376" s="218"/>
      <c r="D376" s="218"/>
      <c r="E376" s="218"/>
      <c r="F376" s="218"/>
      <c r="G376" s="218"/>
      <c r="H376" s="218"/>
      <c r="I376" s="218"/>
      <c r="J376" s="218"/>
      <c r="K376" s="218"/>
      <c r="L376" s="218"/>
      <c r="M376" s="218"/>
      <c r="N376" s="218"/>
      <c r="O376" s="218"/>
      <c r="P376" s="218"/>
      <c r="Q376" s="218"/>
      <c r="R376" s="218"/>
      <c r="S376" s="218"/>
      <c r="T376" s="218"/>
      <c r="U376" s="218"/>
      <c r="V376" s="218"/>
      <c r="W376" s="218"/>
      <c r="X376" s="218"/>
      <c r="Y376" s="218"/>
      <c r="Z376" s="218"/>
    </row>
    <row r="377" spans="2:26" ht="15">
      <c r="B377" s="218"/>
      <c r="C377" s="218"/>
      <c r="D377" s="218"/>
      <c r="E377" s="218"/>
      <c r="F377" s="218"/>
      <c r="G377" s="218"/>
      <c r="H377" s="218"/>
      <c r="I377" s="218"/>
      <c r="J377" s="218"/>
      <c r="K377" s="218"/>
      <c r="L377" s="218"/>
      <c r="M377" s="218"/>
      <c r="N377" s="218"/>
      <c r="O377" s="218"/>
      <c r="P377" s="218"/>
      <c r="Q377" s="218"/>
      <c r="R377" s="218"/>
      <c r="S377" s="218"/>
      <c r="T377" s="218"/>
      <c r="U377" s="218"/>
      <c r="V377" s="218"/>
      <c r="W377" s="218"/>
      <c r="X377" s="218"/>
      <c r="Y377" s="218"/>
      <c r="Z377" s="218"/>
    </row>
    <row r="378" spans="2:26" ht="15">
      <c r="B378" s="218"/>
      <c r="C378" s="218"/>
      <c r="D378" s="218"/>
      <c r="E378" s="218"/>
      <c r="F378" s="218"/>
      <c r="G378" s="218"/>
      <c r="H378" s="218"/>
      <c r="I378" s="218"/>
      <c r="J378" s="218"/>
      <c r="K378" s="218"/>
      <c r="L378" s="218"/>
      <c r="M378" s="218"/>
      <c r="N378" s="218"/>
      <c r="O378" s="218"/>
      <c r="P378" s="218"/>
      <c r="Q378" s="218"/>
      <c r="R378" s="218"/>
      <c r="S378" s="218"/>
      <c r="T378" s="218"/>
      <c r="U378" s="218"/>
      <c r="V378" s="218"/>
      <c r="W378" s="218"/>
      <c r="X378" s="218"/>
      <c r="Y378" s="218"/>
      <c r="Z378" s="218"/>
    </row>
    <row r="379" spans="2:26" ht="15">
      <c r="B379" s="218"/>
      <c r="C379" s="218"/>
      <c r="D379" s="218"/>
      <c r="E379" s="218"/>
      <c r="F379" s="218"/>
      <c r="G379" s="218"/>
      <c r="H379" s="218"/>
      <c r="I379" s="218"/>
      <c r="J379" s="218"/>
      <c r="K379" s="218"/>
      <c r="L379" s="218"/>
      <c r="M379" s="218"/>
      <c r="N379" s="218"/>
      <c r="O379" s="218"/>
      <c r="P379" s="218"/>
      <c r="Q379" s="218"/>
      <c r="R379" s="218"/>
      <c r="S379" s="218"/>
      <c r="T379" s="218"/>
      <c r="U379" s="218"/>
      <c r="V379" s="218"/>
      <c r="W379" s="218"/>
      <c r="X379" s="218"/>
      <c r="Y379" s="218"/>
      <c r="Z379" s="218"/>
    </row>
    <row r="380" spans="2:26" ht="15">
      <c r="B380" s="218"/>
      <c r="C380" s="218"/>
      <c r="D380" s="218"/>
      <c r="E380" s="218"/>
      <c r="F380" s="218"/>
      <c r="G380" s="218"/>
      <c r="H380" s="218"/>
      <c r="I380" s="218"/>
      <c r="J380" s="218"/>
      <c r="K380" s="218"/>
      <c r="L380" s="218"/>
      <c r="M380" s="218"/>
      <c r="N380" s="218"/>
      <c r="O380" s="218"/>
      <c r="P380" s="218"/>
      <c r="Q380" s="218"/>
      <c r="R380" s="218"/>
      <c r="S380" s="218"/>
      <c r="T380" s="218"/>
      <c r="U380" s="218"/>
      <c r="V380" s="218"/>
      <c r="W380" s="218"/>
      <c r="X380" s="218"/>
      <c r="Y380" s="218"/>
      <c r="Z380" s="218"/>
    </row>
    <row r="381" spans="2:26" ht="15">
      <c r="B381" s="218"/>
      <c r="C381" s="218"/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218"/>
      <c r="Q381" s="218"/>
      <c r="R381" s="218"/>
      <c r="S381" s="218"/>
      <c r="T381" s="218"/>
      <c r="U381" s="218"/>
      <c r="V381" s="218"/>
      <c r="W381" s="218"/>
      <c r="X381" s="218"/>
      <c r="Y381" s="218"/>
      <c r="Z381" s="218"/>
    </row>
    <row r="382" spans="2:26" ht="15">
      <c r="B382" s="218"/>
      <c r="C382" s="218"/>
      <c r="D382" s="218"/>
      <c r="E382" s="218"/>
      <c r="F382" s="218"/>
      <c r="G382" s="218"/>
      <c r="H382" s="218"/>
      <c r="I382" s="218"/>
      <c r="J382" s="218"/>
      <c r="K382" s="218"/>
      <c r="L382" s="218"/>
      <c r="M382" s="218"/>
      <c r="N382" s="218"/>
      <c r="O382" s="218"/>
      <c r="P382" s="218"/>
      <c r="Q382" s="218"/>
      <c r="R382" s="218"/>
      <c r="S382" s="218"/>
      <c r="T382" s="218"/>
      <c r="U382" s="218"/>
      <c r="V382" s="218"/>
      <c r="W382" s="218"/>
      <c r="X382" s="218"/>
      <c r="Y382" s="218"/>
      <c r="Z382" s="218"/>
    </row>
    <row r="383" spans="2:26" ht="15">
      <c r="B383" s="218"/>
      <c r="C383" s="218"/>
      <c r="D383" s="218"/>
      <c r="E383" s="218"/>
      <c r="F383" s="218"/>
      <c r="G383" s="218"/>
      <c r="H383" s="218"/>
      <c r="I383" s="218"/>
      <c r="J383" s="218"/>
      <c r="K383" s="218"/>
      <c r="L383" s="218"/>
      <c r="M383" s="218"/>
      <c r="N383" s="218"/>
      <c r="O383" s="218"/>
      <c r="P383" s="218"/>
      <c r="Q383" s="218"/>
      <c r="R383" s="218"/>
      <c r="S383" s="218"/>
      <c r="T383" s="218"/>
      <c r="U383" s="218"/>
      <c r="V383" s="218"/>
      <c r="W383" s="218"/>
      <c r="X383" s="218"/>
      <c r="Y383" s="218"/>
      <c r="Z383" s="218"/>
    </row>
    <row r="384" spans="2:26" ht="15">
      <c r="B384" s="218"/>
      <c r="C384" s="218"/>
      <c r="D384" s="218"/>
      <c r="E384" s="218"/>
      <c r="F384" s="218"/>
      <c r="G384" s="218"/>
      <c r="H384" s="218"/>
      <c r="I384" s="218"/>
      <c r="J384" s="218"/>
      <c r="K384" s="218"/>
      <c r="L384" s="218"/>
      <c r="M384" s="218"/>
      <c r="N384" s="218"/>
      <c r="O384" s="218"/>
      <c r="P384" s="218"/>
      <c r="Q384" s="218"/>
      <c r="R384" s="218"/>
      <c r="S384" s="218"/>
      <c r="T384" s="218"/>
      <c r="U384" s="218"/>
      <c r="V384" s="218"/>
      <c r="W384" s="218"/>
      <c r="X384" s="218"/>
      <c r="Y384" s="218"/>
      <c r="Z384" s="218"/>
    </row>
    <row r="385" spans="2:26" ht="15">
      <c r="B385" s="218"/>
      <c r="C385" s="218"/>
      <c r="D385" s="218"/>
      <c r="E385" s="218"/>
      <c r="F385" s="218"/>
      <c r="G385" s="218"/>
      <c r="H385" s="218"/>
      <c r="I385" s="218"/>
      <c r="J385" s="218"/>
      <c r="K385" s="218"/>
      <c r="L385" s="218"/>
      <c r="M385" s="218"/>
      <c r="N385" s="218"/>
      <c r="O385" s="218"/>
      <c r="P385" s="218"/>
      <c r="Q385" s="218"/>
      <c r="R385" s="218"/>
      <c r="S385" s="218"/>
      <c r="T385" s="218"/>
      <c r="U385" s="218"/>
      <c r="V385" s="218"/>
      <c r="W385" s="218"/>
      <c r="X385" s="218"/>
      <c r="Y385" s="218"/>
      <c r="Z385" s="218"/>
    </row>
    <row r="386" spans="2:26" ht="15">
      <c r="B386" s="218"/>
      <c r="C386" s="218"/>
      <c r="D386" s="218"/>
      <c r="E386" s="218"/>
      <c r="F386" s="218"/>
      <c r="G386" s="218"/>
      <c r="H386" s="218"/>
      <c r="I386" s="218"/>
      <c r="J386" s="218"/>
      <c r="K386" s="218"/>
      <c r="L386" s="218"/>
      <c r="M386" s="218"/>
      <c r="N386" s="218"/>
      <c r="O386" s="218"/>
      <c r="P386" s="218"/>
      <c r="Q386" s="218"/>
      <c r="R386" s="218"/>
      <c r="S386" s="218"/>
      <c r="T386" s="218"/>
      <c r="U386" s="218"/>
      <c r="V386" s="218"/>
      <c r="W386" s="218"/>
      <c r="X386" s="218"/>
      <c r="Y386" s="218"/>
      <c r="Z386" s="218"/>
    </row>
    <row r="387" spans="2:26" ht="15">
      <c r="B387" s="218"/>
      <c r="C387" s="218"/>
      <c r="D387" s="218"/>
      <c r="E387" s="218"/>
      <c r="F387" s="218"/>
      <c r="G387" s="218"/>
      <c r="H387" s="218"/>
      <c r="I387" s="218"/>
      <c r="J387" s="218"/>
      <c r="K387" s="218"/>
      <c r="L387" s="218"/>
      <c r="M387" s="218"/>
      <c r="N387" s="218"/>
      <c r="O387" s="218"/>
      <c r="P387" s="218"/>
      <c r="Q387" s="218"/>
      <c r="R387" s="218"/>
      <c r="S387" s="218"/>
      <c r="T387" s="218"/>
      <c r="U387" s="218"/>
      <c r="V387" s="218"/>
      <c r="W387" s="218"/>
      <c r="X387" s="218"/>
      <c r="Y387" s="218"/>
      <c r="Z387" s="218"/>
    </row>
    <row r="388" spans="2:26" ht="15">
      <c r="B388" s="218"/>
      <c r="C388" s="218"/>
      <c r="D388" s="218"/>
      <c r="E388" s="218"/>
      <c r="F388" s="218"/>
      <c r="G388" s="218"/>
      <c r="H388" s="218"/>
      <c r="I388" s="218"/>
      <c r="J388" s="218"/>
      <c r="K388" s="218"/>
      <c r="L388" s="218"/>
      <c r="M388" s="218"/>
      <c r="N388" s="218"/>
      <c r="O388" s="218"/>
      <c r="P388" s="218"/>
      <c r="Q388" s="218"/>
      <c r="R388" s="218"/>
      <c r="S388" s="218"/>
      <c r="T388" s="218"/>
      <c r="U388" s="218"/>
      <c r="V388" s="218"/>
      <c r="W388" s="218"/>
      <c r="X388" s="218"/>
      <c r="Y388" s="218"/>
      <c r="Z388" s="218"/>
    </row>
    <row r="389" spans="2:26" ht="15">
      <c r="B389" s="218"/>
      <c r="C389" s="218"/>
      <c r="D389" s="218"/>
      <c r="E389" s="218"/>
      <c r="F389" s="218"/>
      <c r="G389" s="218"/>
      <c r="H389" s="218"/>
      <c r="I389" s="218"/>
      <c r="J389" s="218"/>
      <c r="K389" s="218"/>
      <c r="L389" s="218"/>
      <c r="M389" s="218"/>
      <c r="N389" s="218"/>
      <c r="O389" s="218"/>
      <c r="P389" s="218"/>
      <c r="Q389" s="218"/>
      <c r="R389" s="218"/>
      <c r="S389" s="218"/>
      <c r="T389" s="218"/>
      <c r="U389" s="218"/>
      <c r="V389" s="218"/>
      <c r="W389" s="218"/>
      <c r="X389" s="218"/>
      <c r="Y389" s="218"/>
      <c r="Z389" s="218"/>
    </row>
    <row r="390" spans="2:26" ht="15">
      <c r="B390" s="218"/>
      <c r="C390" s="218"/>
      <c r="D390" s="218"/>
      <c r="E390" s="218"/>
      <c r="F390" s="218"/>
      <c r="G390" s="218"/>
      <c r="H390" s="218"/>
      <c r="I390" s="218"/>
      <c r="J390" s="218"/>
      <c r="K390" s="218"/>
      <c r="L390" s="218"/>
      <c r="M390" s="218"/>
      <c r="N390" s="218"/>
      <c r="O390" s="218"/>
      <c r="P390" s="218"/>
      <c r="Q390" s="218"/>
      <c r="R390" s="218"/>
      <c r="S390" s="218"/>
      <c r="T390" s="218"/>
      <c r="U390" s="218"/>
      <c r="V390" s="218"/>
      <c r="W390" s="218"/>
      <c r="X390" s="218"/>
      <c r="Y390" s="218"/>
      <c r="Z390" s="218"/>
    </row>
    <row r="391" spans="2:26" ht="15">
      <c r="B391" s="218"/>
      <c r="C391" s="218"/>
      <c r="D391" s="218"/>
      <c r="E391" s="218"/>
      <c r="F391" s="218"/>
      <c r="G391" s="218"/>
      <c r="H391" s="218"/>
      <c r="I391" s="218"/>
      <c r="J391" s="218"/>
      <c r="K391" s="218"/>
      <c r="L391" s="218"/>
      <c r="M391" s="218"/>
      <c r="N391" s="218"/>
      <c r="O391" s="218"/>
      <c r="P391" s="218"/>
      <c r="Q391" s="218"/>
      <c r="R391" s="218"/>
      <c r="S391" s="218"/>
      <c r="T391" s="218"/>
      <c r="U391" s="218"/>
      <c r="V391" s="218"/>
      <c r="W391" s="218"/>
      <c r="X391" s="218"/>
      <c r="Y391" s="218"/>
      <c r="Z391" s="218"/>
    </row>
    <row r="392" spans="2:26" ht="15">
      <c r="B392" s="218"/>
      <c r="C392" s="218"/>
      <c r="D392" s="218"/>
      <c r="E392" s="218"/>
      <c r="F392" s="218"/>
      <c r="G392" s="218"/>
      <c r="H392" s="218"/>
      <c r="I392" s="218"/>
      <c r="J392" s="218"/>
      <c r="K392" s="218"/>
      <c r="L392" s="218"/>
      <c r="M392" s="218"/>
      <c r="N392" s="218"/>
      <c r="O392" s="218"/>
      <c r="P392" s="218"/>
      <c r="Q392" s="218"/>
      <c r="R392" s="218"/>
      <c r="S392" s="218"/>
      <c r="T392" s="218"/>
      <c r="U392" s="218"/>
      <c r="V392" s="218"/>
      <c r="W392" s="218"/>
      <c r="X392" s="218"/>
      <c r="Y392" s="218"/>
      <c r="Z392" s="218"/>
    </row>
    <row r="393" spans="2:26" ht="15">
      <c r="B393" s="218"/>
      <c r="C393" s="218"/>
      <c r="D393" s="218"/>
      <c r="E393" s="218"/>
      <c r="F393" s="218"/>
      <c r="G393" s="218"/>
      <c r="H393" s="218"/>
      <c r="I393" s="218"/>
      <c r="J393" s="218"/>
      <c r="K393" s="218"/>
      <c r="L393" s="218"/>
      <c r="M393" s="218"/>
      <c r="N393" s="218"/>
      <c r="O393" s="218"/>
      <c r="P393" s="218"/>
      <c r="Q393" s="218"/>
      <c r="R393" s="218"/>
      <c r="S393" s="218"/>
      <c r="T393" s="218"/>
      <c r="U393" s="218"/>
      <c r="V393" s="218"/>
      <c r="W393" s="218"/>
      <c r="X393" s="218"/>
      <c r="Y393" s="218"/>
      <c r="Z393" s="218"/>
    </row>
    <row r="394" spans="2:26" ht="15">
      <c r="B394" s="218"/>
      <c r="C394" s="218"/>
      <c r="D394" s="218"/>
      <c r="E394" s="218"/>
      <c r="F394" s="218"/>
      <c r="G394" s="218"/>
      <c r="H394" s="218"/>
      <c r="I394" s="218"/>
      <c r="J394" s="218"/>
      <c r="K394" s="218"/>
      <c r="L394" s="218"/>
      <c r="M394" s="218"/>
      <c r="N394" s="218"/>
      <c r="O394" s="218"/>
      <c r="P394" s="218"/>
      <c r="Q394" s="218"/>
      <c r="R394" s="218"/>
      <c r="S394" s="218"/>
      <c r="T394" s="218"/>
      <c r="U394" s="218"/>
      <c r="V394" s="218"/>
      <c r="W394" s="218"/>
      <c r="X394" s="218"/>
      <c r="Y394" s="218"/>
      <c r="Z394" s="218"/>
    </row>
    <row r="395" spans="2:26" ht="15">
      <c r="B395" s="218"/>
      <c r="C395" s="218"/>
      <c r="D395" s="218"/>
      <c r="E395" s="218"/>
      <c r="F395" s="218"/>
      <c r="G395" s="218"/>
      <c r="H395" s="218"/>
      <c r="I395" s="218"/>
      <c r="J395" s="218"/>
      <c r="K395" s="218"/>
      <c r="L395" s="218"/>
      <c r="M395" s="218"/>
      <c r="N395" s="218"/>
      <c r="O395" s="218"/>
      <c r="P395" s="218"/>
      <c r="Q395" s="218"/>
      <c r="R395" s="218"/>
      <c r="S395" s="218"/>
      <c r="T395" s="218"/>
      <c r="U395" s="218"/>
      <c r="V395" s="218"/>
      <c r="W395" s="218"/>
      <c r="X395" s="218"/>
      <c r="Y395" s="218"/>
      <c r="Z395" s="218"/>
    </row>
    <row r="396" spans="2:26" ht="15">
      <c r="B396" s="218"/>
      <c r="C396" s="218"/>
      <c r="D396" s="218"/>
      <c r="E396" s="218"/>
      <c r="F396" s="218"/>
      <c r="G396" s="218"/>
      <c r="H396" s="218"/>
      <c r="I396" s="218"/>
      <c r="J396" s="218"/>
      <c r="K396" s="218"/>
      <c r="L396" s="218"/>
      <c r="M396" s="218"/>
      <c r="N396" s="218"/>
      <c r="O396" s="218"/>
      <c r="P396" s="218"/>
      <c r="Q396" s="218"/>
      <c r="R396" s="218"/>
      <c r="S396" s="218"/>
      <c r="T396" s="218"/>
      <c r="U396" s="218"/>
      <c r="V396" s="218"/>
      <c r="W396" s="218"/>
      <c r="X396" s="218"/>
      <c r="Y396" s="218"/>
      <c r="Z396" s="218"/>
    </row>
    <row r="397" spans="2:26" ht="15">
      <c r="B397" s="218"/>
      <c r="C397" s="218"/>
      <c r="D397" s="218"/>
      <c r="E397" s="218"/>
      <c r="F397" s="218"/>
      <c r="G397" s="218"/>
      <c r="H397" s="218"/>
      <c r="I397" s="218"/>
      <c r="J397" s="218"/>
      <c r="K397" s="218"/>
      <c r="L397" s="218"/>
      <c r="M397" s="218"/>
      <c r="N397" s="218"/>
      <c r="O397" s="218"/>
      <c r="P397" s="218"/>
      <c r="Q397" s="218"/>
      <c r="R397" s="218"/>
      <c r="S397" s="218"/>
      <c r="T397" s="218"/>
      <c r="U397" s="218"/>
      <c r="V397" s="218"/>
      <c r="W397" s="218"/>
      <c r="X397" s="218"/>
      <c r="Y397" s="218"/>
      <c r="Z397" s="218"/>
    </row>
    <row r="398" spans="2:26" ht="15">
      <c r="B398" s="218"/>
      <c r="C398" s="218"/>
      <c r="D398" s="218"/>
      <c r="E398" s="218"/>
      <c r="F398" s="218"/>
      <c r="G398" s="218"/>
      <c r="H398" s="218"/>
      <c r="I398" s="218"/>
      <c r="J398" s="218"/>
      <c r="K398" s="218"/>
      <c r="L398" s="218"/>
      <c r="M398" s="218"/>
      <c r="N398" s="218"/>
      <c r="O398" s="218"/>
      <c r="P398" s="218"/>
      <c r="Q398" s="218"/>
      <c r="R398" s="218"/>
      <c r="S398" s="218"/>
      <c r="T398" s="218"/>
      <c r="U398" s="218"/>
      <c r="V398" s="218"/>
      <c r="W398" s="218"/>
      <c r="X398" s="218"/>
      <c r="Y398" s="218"/>
      <c r="Z398" s="218"/>
    </row>
    <row r="399" spans="2:26" ht="15">
      <c r="B399" s="218"/>
      <c r="C399" s="218"/>
      <c r="D399" s="218"/>
      <c r="E399" s="218"/>
      <c r="F399" s="218"/>
      <c r="G399" s="218"/>
      <c r="H399" s="218"/>
      <c r="I399" s="218"/>
      <c r="J399" s="218"/>
      <c r="K399" s="218"/>
      <c r="L399" s="218"/>
      <c r="M399" s="218"/>
      <c r="N399" s="218"/>
      <c r="O399" s="218"/>
      <c r="P399" s="218"/>
      <c r="Q399" s="218"/>
      <c r="R399" s="218"/>
      <c r="S399" s="218"/>
      <c r="T399" s="218"/>
      <c r="U399" s="218"/>
      <c r="V399" s="218"/>
      <c r="W399" s="218"/>
      <c r="X399" s="218"/>
      <c r="Y399" s="218"/>
      <c r="Z399" s="218"/>
    </row>
    <row r="400" spans="2:26" ht="15">
      <c r="B400" s="218"/>
      <c r="C400" s="218"/>
      <c r="D400" s="218"/>
      <c r="E400" s="218"/>
      <c r="F400" s="218"/>
      <c r="G400" s="218"/>
      <c r="H400" s="218"/>
      <c r="I400" s="218"/>
      <c r="J400" s="218"/>
      <c r="K400" s="218"/>
      <c r="L400" s="218"/>
      <c r="M400" s="218"/>
      <c r="N400" s="218"/>
      <c r="O400" s="218"/>
      <c r="P400" s="218"/>
      <c r="Q400" s="218"/>
      <c r="R400" s="218"/>
      <c r="S400" s="218"/>
      <c r="T400" s="218"/>
      <c r="U400" s="218"/>
      <c r="V400" s="218"/>
      <c r="W400" s="218"/>
      <c r="X400" s="218"/>
      <c r="Y400" s="218"/>
      <c r="Z400" s="218"/>
    </row>
    <row r="401" spans="2:26" ht="15">
      <c r="B401" s="218"/>
      <c r="C401" s="218"/>
      <c r="D401" s="218"/>
      <c r="E401" s="218"/>
      <c r="F401" s="218"/>
      <c r="G401" s="218"/>
      <c r="H401" s="218"/>
      <c r="I401" s="218"/>
      <c r="J401" s="218"/>
      <c r="K401" s="218"/>
      <c r="L401" s="218"/>
      <c r="M401" s="218"/>
      <c r="N401" s="218"/>
      <c r="O401" s="218"/>
      <c r="P401" s="218"/>
      <c r="Q401" s="218"/>
      <c r="R401" s="218"/>
      <c r="S401" s="218"/>
      <c r="T401" s="218"/>
      <c r="U401" s="218"/>
      <c r="V401" s="218"/>
      <c r="W401" s="218"/>
      <c r="X401" s="218"/>
      <c r="Y401" s="218"/>
      <c r="Z401" s="218"/>
    </row>
    <row r="402" spans="2:26" ht="15">
      <c r="B402" s="218"/>
      <c r="C402" s="218"/>
      <c r="D402" s="218"/>
      <c r="E402" s="218"/>
      <c r="F402" s="218"/>
      <c r="G402" s="218"/>
      <c r="H402" s="218"/>
      <c r="I402" s="218"/>
      <c r="J402" s="218"/>
      <c r="K402" s="218"/>
      <c r="L402" s="218"/>
      <c r="M402" s="218"/>
      <c r="N402" s="218"/>
      <c r="O402" s="218"/>
      <c r="P402" s="218"/>
      <c r="Q402" s="218"/>
      <c r="R402" s="218"/>
      <c r="S402" s="218"/>
      <c r="T402" s="218"/>
      <c r="U402" s="218"/>
      <c r="V402" s="218"/>
      <c r="W402" s="218"/>
      <c r="X402" s="218"/>
      <c r="Y402" s="218"/>
      <c r="Z402" s="218"/>
    </row>
    <row r="403" spans="2:26" ht="15">
      <c r="B403" s="218"/>
      <c r="C403" s="218"/>
      <c r="D403" s="218"/>
      <c r="E403" s="218"/>
      <c r="F403" s="218"/>
      <c r="G403" s="218"/>
      <c r="H403" s="218"/>
      <c r="I403" s="218"/>
      <c r="J403" s="218"/>
      <c r="K403" s="218"/>
      <c r="L403" s="218"/>
      <c r="M403" s="218"/>
      <c r="N403" s="218"/>
      <c r="O403" s="218"/>
      <c r="P403" s="218"/>
      <c r="Q403" s="218"/>
      <c r="R403" s="218"/>
      <c r="S403" s="218"/>
      <c r="T403" s="218"/>
      <c r="U403" s="218"/>
      <c r="V403" s="218"/>
      <c r="W403" s="218"/>
      <c r="X403" s="218"/>
      <c r="Y403" s="218"/>
      <c r="Z403" s="218"/>
    </row>
    <row r="404" spans="2:26" ht="15">
      <c r="B404" s="218"/>
      <c r="C404" s="218"/>
      <c r="D404" s="218"/>
      <c r="E404" s="218"/>
      <c r="F404" s="218"/>
      <c r="G404" s="218"/>
      <c r="H404" s="218"/>
      <c r="I404" s="218"/>
      <c r="J404" s="218"/>
      <c r="K404" s="218"/>
      <c r="L404" s="218"/>
      <c r="M404" s="218"/>
      <c r="N404" s="218"/>
      <c r="O404" s="218"/>
      <c r="P404" s="218"/>
      <c r="Q404" s="218"/>
      <c r="R404" s="218"/>
      <c r="S404" s="218"/>
      <c r="T404" s="218"/>
      <c r="U404" s="218"/>
      <c r="V404" s="218"/>
      <c r="W404" s="218"/>
      <c r="X404" s="218"/>
      <c r="Y404" s="218"/>
      <c r="Z404" s="218"/>
    </row>
    <row r="405" spans="2:26" ht="15">
      <c r="B405" s="218"/>
      <c r="C405" s="218"/>
      <c r="D405" s="218"/>
      <c r="E405" s="218"/>
      <c r="F405" s="218"/>
      <c r="G405" s="218"/>
      <c r="H405" s="218"/>
      <c r="I405" s="218"/>
      <c r="J405" s="218"/>
      <c r="K405" s="218"/>
      <c r="L405" s="218"/>
      <c r="M405" s="218"/>
      <c r="N405" s="218"/>
      <c r="O405" s="218"/>
      <c r="P405" s="218"/>
      <c r="Q405" s="218"/>
      <c r="R405" s="218"/>
      <c r="S405" s="218"/>
      <c r="T405" s="218"/>
      <c r="U405" s="218"/>
      <c r="V405" s="218"/>
      <c r="W405" s="218"/>
      <c r="X405" s="218"/>
      <c r="Y405" s="218"/>
      <c r="Z405" s="218"/>
    </row>
    <row r="406" spans="2:26" ht="15">
      <c r="B406" s="218"/>
      <c r="C406" s="218"/>
      <c r="D406" s="218"/>
      <c r="E406" s="218"/>
      <c r="F406" s="218"/>
      <c r="G406" s="218"/>
      <c r="H406" s="218"/>
      <c r="I406" s="218"/>
      <c r="J406" s="218"/>
      <c r="K406" s="218"/>
      <c r="L406" s="218"/>
      <c r="M406" s="218"/>
      <c r="N406" s="218"/>
      <c r="O406" s="218"/>
      <c r="P406" s="218"/>
      <c r="Q406" s="218"/>
      <c r="R406" s="218"/>
      <c r="S406" s="218"/>
      <c r="T406" s="218"/>
      <c r="U406" s="218"/>
      <c r="V406" s="218"/>
      <c r="W406" s="218"/>
      <c r="X406" s="218"/>
      <c r="Y406" s="218"/>
      <c r="Z406" s="218"/>
    </row>
    <row r="407" spans="2:26" ht="15">
      <c r="B407" s="218"/>
      <c r="C407" s="218"/>
      <c r="D407" s="218"/>
      <c r="E407" s="218"/>
      <c r="F407" s="218"/>
      <c r="G407" s="218"/>
      <c r="H407" s="218"/>
      <c r="I407" s="218"/>
      <c r="J407" s="218"/>
      <c r="K407" s="218"/>
      <c r="L407" s="218"/>
      <c r="M407" s="218"/>
      <c r="N407" s="218"/>
      <c r="O407" s="218"/>
      <c r="P407" s="218"/>
      <c r="Q407" s="218"/>
      <c r="R407" s="218"/>
      <c r="S407" s="218"/>
      <c r="T407" s="218"/>
      <c r="U407" s="218"/>
      <c r="V407" s="218"/>
      <c r="W407" s="218"/>
      <c r="X407" s="218"/>
      <c r="Y407" s="218"/>
      <c r="Z407" s="218"/>
    </row>
    <row r="408" spans="2:26" ht="15">
      <c r="B408" s="218"/>
      <c r="C408" s="218"/>
      <c r="D408" s="218"/>
      <c r="E408" s="218"/>
      <c r="F408" s="218"/>
      <c r="G408" s="218"/>
      <c r="H408" s="218"/>
      <c r="I408" s="218"/>
      <c r="J408" s="218"/>
      <c r="K408" s="218"/>
      <c r="L408" s="218"/>
      <c r="M408" s="218"/>
      <c r="N408" s="218"/>
      <c r="O408" s="218"/>
      <c r="P408" s="218"/>
      <c r="Q408" s="218"/>
      <c r="R408" s="218"/>
      <c r="S408" s="218"/>
      <c r="T408" s="218"/>
      <c r="U408" s="218"/>
      <c r="V408" s="218"/>
      <c r="W408" s="218"/>
      <c r="X408" s="218"/>
      <c r="Y408" s="218"/>
      <c r="Z408" s="218"/>
    </row>
    <row r="409" spans="2:26" ht="15">
      <c r="B409" s="218"/>
      <c r="C409" s="218"/>
      <c r="D409" s="218"/>
      <c r="E409" s="218"/>
      <c r="F409" s="218"/>
      <c r="G409" s="218"/>
      <c r="H409" s="218"/>
      <c r="I409" s="218"/>
      <c r="J409" s="218"/>
      <c r="K409" s="218"/>
      <c r="L409" s="218"/>
      <c r="M409" s="218"/>
      <c r="N409" s="218"/>
      <c r="O409" s="218"/>
      <c r="P409" s="218"/>
      <c r="Q409" s="218"/>
      <c r="R409" s="218"/>
      <c r="S409" s="218"/>
      <c r="T409" s="218"/>
      <c r="U409" s="218"/>
      <c r="V409" s="218"/>
      <c r="W409" s="218"/>
      <c r="X409" s="218"/>
      <c r="Y409" s="218"/>
      <c r="Z409" s="218"/>
    </row>
    <row r="410" spans="2:26" ht="15">
      <c r="B410" s="218"/>
      <c r="C410" s="218"/>
      <c r="D410" s="218"/>
      <c r="E410" s="218"/>
      <c r="F410" s="218"/>
      <c r="G410" s="218"/>
      <c r="H410" s="218"/>
      <c r="I410" s="218"/>
      <c r="J410" s="218"/>
      <c r="K410" s="218"/>
      <c r="L410" s="218"/>
      <c r="M410" s="218"/>
      <c r="N410" s="218"/>
      <c r="O410" s="218"/>
      <c r="P410" s="218"/>
      <c r="Q410" s="218"/>
      <c r="R410" s="218"/>
      <c r="S410" s="218"/>
      <c r="T410" s="218"/>
      <c r="U410" s="218"/>
      <c r="V410" s="218"/>
      <c r="W410" s="218"/>
      <c r="X410" s="218"/>
      <c r="Y410" s="218"/>
      <c r="Z410" s="218"/>
    </row>
    <row r="411" spans="2:26" ht="15">
      <c r="B411" s="218"/>
      <c r="C411" s="218"/>
      <c r="D411" s="218"/>
      <c r="E411" s="218"/>
      <c r="F411" s="218"/>
      <c r="G411" s="218"/>
      <c r="H411" s="218"/>
      <c r="I411" s="218"/>
      <c r="J411" s="218"/>
      <c r="K411" s="218"/>
      <c r="L411" s="218"/>
      <c r="M411" s="218"/>
      <c r="N411" s="218"/>
      <c r="O411" s="218"/>
      <c r="P411" s="218"/>
      <c r="Q411" s="218"/>
      <c r="R411" s="218"/>
      <c r="S411" s="218"/>
      <c r="T411" s="218"/>
      <c r="U411" s="218"/>
      <c r="V411" s="218"/>
      <c r="W411" s="218"/>
      <c r="X411" s="218"/>
      <c r="Y411" s="218"/>
      <c r="Z411" s="218"/>
    </row>
    <row r="412" spans="2:26" ht="15">
      <c r="B412" s="218"/>
      <c r="C412" s="218"/>
      <c r="D412" s="218"/>
      <c r="E412" s="218"/>
      <c r="F412" s="218"/>
      <c r="G412" s="218"/>
      <c r="H412" s="218"/>
      <c r="I412" s="218"/>
      <c r="J412" s="218"/>
      <c r="K412" s="218"/>
      <c r="L412" s="218"/>
      <c r="M412" s="218"/>
      <c r="N412" s="218"/>
      <c r="O412" s="218"/>
      <c r="P412" s="218"/>
      <c r="Q412" s="218"/>
      <c r="R412" s="218"/>
      <c r="S412" s="218"/>
      <c r="T412" s="218"/>
      <c r="U412" s="218"/>
      <c r="V412" s="218"/>
      <c r="W412" s="218"/>
      <c r="X412" s="218"/>
      <c r="Y412" s="218"/>
      <c r="Z412" s="218"/>
    </row>
    <row r="413" spans="2:26" ht="15">
      <c r="B413" s="218"/>
      <c r="C413" s="218"/>
      <c r="D413" s="218"/>
      <c r="E413" s="218"/>
      <c r="F413" s="218"/>
      <c r="G413" s="218"/>
      <c r="H413" s="218"/>
      <c r="I413" s="218"/>
      <c r="J413" s="218"/>
      <c r="K413" s="218"/>
      <c r="L413" s="218"/>
      <c r="M413" s="218"/>
      <c r="N413" s="218"/>
      <c r="O413" s="218"/>
      <c r="P413" s="218"/>
      <c r="Q413" s="218"/>
      <c r="R413" s="218"/>
      <c r="S413" s="218"/>
      <c r="T413" s="218"/>
      <c r="U413" s="218"/>
      <c r="V413" s="218"/>
      <c r="W413" s="218"/>
      <c r="X413" s="218"/>
      <c r="Y413" s="218"/>
      <c r="Z413" s="218"/>
    </row>
    <row r="414" spans="2:26" ht="15">
      <c r="B414" s="218"/>
      <c r="C414" s="218"/>
      <c r="D414" s="218"/>
      <c r="E414" s="218"/>
      <c r="F414" s="218"/>
      <c r="G414" s="218"/>
      <c r="H414" s="218"/>
      <c r="I414" s="218"/>
      <c r="J414" s="218"/>
      <c r="K414" s="218"/>
      <c r="L414" s="218"/>
      <c r="M414" s="218"/>
      <c r="N414" s="218"/>
      <c r="O414" s="218"/>
      <c r="P414" s="218"/>
      <c r="Q414" s="218"/>
      <c r="R414" s="218"/>
      <c r="S414" s="218"/>
      <c r="T414" s="218"/>
      <c r="U414" s="218"/>
      <c r="V414" s="218"/>
      <c r="W414" s="218"/>
      <c r="X414" s="218"/>
      <c r="Y414" s="218"/>
      <c r="Z414" s="218"/>
    </row>
    <row r="415" spans="2:26" ht="15">
      <c r="B415" s="218"/>
      <c r="C415" s="218"/>
      <c r="D415" s="218"/>
      <c r="E415" s="218"/>
      <c r="F415" s="218"/>
      <c r="G415" s="218"/>
      <c r="H415" s="218"/>
      <c r="I415" s="218"/>
      <c r="J415" s="218"/>
      <c r="K415" s="218"/>
      <c r="L415" s="218"/>
      <c r="M415" s="218"/>
      <c r="N415" s="218"/>
      <c r="O415" s="218"/>
      <c r="P415" s="218"/>
      <c r="Q415" s="218"/>
      <c r="R415" s="218"/>
      <c r="S415" s="218"/>
      <c r="T415" s="218"/>
      <c r="U415" s="218"/>
      <c r="V415" s="218"/>
      <c r="W415" s="218"/>
      <c r="X415" s="218"/>
      <c r="Y415" s="218"/>
      <c r="Z415" s="218"/>
    </row>
    <row r="416" spans="2:26" ht="15">
      <c r="B416" s="218"/>
      <c r="C416" s="218"/>
      <c r="D416" s="218"/>
      <c r="E416" s="218"/>
      <c r="F416" s="218"/>
      <c r="G416" s="218"/>
      <c r="H416" s="218"/>
      <c r="I416" s="218"/>
      <c r="J416" s="218"/>
      <c r="K416" s="218"/>
      <c r="L416" s="218"/>
      <c r="M416" s="218"/>
      <c r="N416" s="218"/>
      <c r="O416" s="218"/>
      <c r="P416" s="218"/>
      <c r="Q416" s="218"/>
      <c r="R416" s="218"/>
      <c r="S416" s="218"/>
      <c r="T416" s="218"/>
      <c r="U416" s="218"/>
      <c r="V416" s="218"/>
      <c r="W416" s="218"/>
      <c r="X416" s="218"/>
      <c r="Y416" s="218"/>
      <c r="Z416" s="218"/>
    </row>
    <row r="417" spans="2:26" ht="15">
      <c r="B417" s="218"/>
      <c r="C417" s="218"/>
      <c r="D417" s="218"/>
      <c r="E417" s="218"/>
      <c r="F417" s="218"/>
      <c r="G417" s="218"/>
      <c r="H417" s="218"/>
      <c r="I417" s="218"/>
      <c r="J417" s="218"/>
      <c r="K417" s="218"/>
      <c r="L417" s="218"/>
      <c r="M417" s="218"/>
      <c r="N417" s="218"/>
      <c r="O417" s="218"/>
      <c r="P417" s="218"/>
      <c r="Q417" s="218"/>
      <c r="R417" s="218"/>
      <c r="S417" s="218"/>
      <c r="T417" s="218"/>
      <c r="U417" s="218"/>
      <c r="V417" s="218"/>
      <c r="W417" s="218"/>
      <c r="X417" s="218"/>
      <c r="Y417" s="218"/>
      <c r="Z417" s="218"/>
    </row>
    <row r="418" spans="2:26" ht="15">
      <c r="B418" s="218"/>
      <c r="C418" s="218"/>
      <c r="D418" s="218"/>
      <c r="E418" s="218"/>
      <c r="F418" s="218"/>
      <c r="G418" s="218"/>
      <c r="H418" s="218"/>
      <c r="I418" s="218"/>
      <c r="J418" s="218"/>
      <c r="K418" s="218"/>
      <c r="L418" s="218"/>
      <c r="M418" s="218"/>
      <c r="N418" s="218"/>
      <c r="O418" s="218"/>
      <c r="P418" s="218"/>
      <c r="Q418" s="218"/>
      <c r="R418" s="218"/>
      <c r="S418" s="218"/>
      <c r="T418" s="218"/>
      <c r="U418" s="218"/>
      <c r="V418" s="218"/>
      <c r="W418" s="218"/>
      <c r="X418" s="218"/>
      <c r="Y418" s="218"/>
      <c r="Z418" s="218"/>
    </row>
    <row r="419" spans="2:26" ht="15">
      <c r="B419" s="218"/>
      <c r="C419" s="218"/>
      <c r="D419" s="218"/>
      <c r="E419" s="218"/>
      <c r="F419" s="218"/>
      <c r="G419" s="218"/>
      <c r="H419" s="218"/>
      <c r="I419" s="218"/>
      <c r="J419" s="218"/>
      <c r="K419" s="218"/>
      <c r="L419" s="218"/>
      <c r="M419" s="218"/>
      <c r="N419" s="218"/>
      <c r="O419" s="218"/>
      <c r="P419" s="218"/>
      <c r="Q419" s="218"/>
      <c r="R419" s="218"/>
      <c r="S419" s="218"/>
      <c r="T419" s="218"/>
      <c r="U419" s="218"/>
      <c r="V419" s="218"/>
      <c r="W419" s="218"/>
      <c r="X419" s="218"/>
      <c r="Y419" s="218"/>
      <c r="Z419" s="218"/>
    </row>
    <row r="420" spans="2:26" ht="15">
      <c r="B420" s="218"/>
      <c r="C420" s="218"/>
      <c r="D420" s="218"/>
      <c r="E420" s="218"/>
      <c r="F420" s="218"/>
      <c r="G420" s="218"/>
      <c r="H420" s="218"/>
      <c r="I420" s="218"/>
      <c r="J420" s="218"/>
      <c r="K420" s="218"/>
      <c r="L420" s="218"/>
      <c r="M420" s="218"/>
      <c r="N420" s="218"/>
      <c r="O420" s="218"/>
      <c r="P420" s="218"/>
      <c r="Q420" s="218"/>
      <c r="R420" s="218"/>
      <c r="S420" s="218"/>
      <c r="T420" s="218"/>
      <c r="U420" s="218"/>
      <c r="V420" s="218"/>
      <c r="W420" s="218"/>
      <c r="X420" s="218"/>
      <c r="Y420" s="218"/>
      <c r="Z420" s="218"/>
    </row>
    <row r="421" spans="2:26" ht="15">
      <c r="B421" s="218"/>
      <c r="C421" s="218"/>
      <c r="D421" s="218"/>
      <c r="E421" s="218"/>
      <c r="F421" s="218"/>
      <c r="G421" s="218"/>
      <c r="H421" s="218"/>
      <c r="I421" s="218"/>
      <c r="J421" s="218"/>
      <c r="K421" s="218"/>
      <c r="L421" s="218"/>
      <c r="M421" s="218"/>
      <c r="N421" s="218"/>
      <c r="O421" s="218"/>
      <c r="P421" s="218"/>
      <c r="Q421" s="218"/>
      <c r="R421" s="218"/>
      <c r="S421" s="218"/>
      <c r="T421" s="218"/>
      <c r="U421" s="218"/>
      <c r="V421" s="218"/>
      <c r="W421" s="218"/>
      <c r="X421" s="218"/>
      <c r="Y421" s="218"/>
      <c r="Z421" s="218"/>
    </row>
    <row r="422" spans="2:26" ht="15">
      <c r="B422" s="218"/>
      <c r="C422" s="218"/>
      <c r="D422" s="218"/>
      <c r="E422" s="218"/>
      <c r="F422" s="218"/>
      <c r="G422" s="218"/>
      <c r="H422" s="218"/>
      <c r="I422" s="218"/>
      <c r="J422" s="218"/>
      <c r="K422" s="218"/>
      <c r="L422" s="218"/>
      <c r="M422" s="218"/>
      <c r="N422" s="218"/>
      <c r="O422" s="218"/>
      <c r="P422" s="218"/>
      <c r="Q422" s="218"/>
      <c r="R422" s="218"/>
      <c r="S422" s="218"/>
      <c r="T422" s="218"/>
      <c r="U422" s="218"/>
      <c r="V422" s="218"/>
      <c r="W422" s="218"/>
      <c r="X422" s="218"/>
      <c r="Y422" s="218"/>
      <c r="Z422" s="218"/>
    </row>
    <row r="423" spans="2:26" ht="15">
      <c r="B423" s="218"/>
      <c r="C423" s="218"/>
      <c r="D423" s="218"/>
      <c r="E423" s="218"/>
      <c r="F423" s="218"/>
      <c r="G423" s="218"/>
      <c r="H423" s="218"/>
      <c r="I423" s="218"/>
      <c r="J423" s="218"/>
      <c r="K423" s="218"/>
      <c r="L423" s="218"/>
      <c r="M423" s="218"/>
      <c r="N423" s="218"/>
      <c r="O423" s="218"/>
      <c r="P423" s="218"/>
      <c r="Q423" s="218"/>
      <c r="R423" s="218"/>
      <c r="S423" s="218"/>
      <c r="T423" s="218"/>
      <c r="U423" s="218"/>
      <c r="V423" s="218"/>
      <c r="W423" s="218"/>
      <c r="X423" s="218"/>
      <c r="Y423" s="218"/>
      <c r="Z423" s="218"/>
    </row>
    <row r="424" spans="2:26" ht="15">
      <c r="B424" s="218"/>
      <c r="C424" s="218"/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218"/>
      <c r="Q424" s="218"/>
      <c r="R424" s="218"/>
      <c r="S424" s="218"/>
      <c r="T424" s="218"/>
      <c r="U424" s="218"/>
      <c r="V424" s="218"/>
      <c r="W424" s="218"/>
      <c r="X424" s="218"/>
      <c r="Y424" s="218"/>
      <c r="Z424" s="218"/>
    </row>
    <row r="425" spans="2:26" ht="15">
      <c r="B425" s="218"/>
      <c r="C425" s="218"/>
      <c r="D425" s="218"/>
      <c r="E425" s="218"/>
      <c r="F425" s="218"/>
      <c r="G425" s="218"/>
      <c r="H425" s="218"/>
      <c r="I425" s="218"/>
      <c r="J425" s="218"/>
      <c r="K425" s="218"/>
      <c r="L425" s="218"/>
      <c r="M425" s="218"/>
      <c r="N425" s="218"/>
      <c r="O425" s="218"/>
      <c r="P425" s="218"/>
      <c r="Q425" s="218"/>
      <c r="R425" s="218"/>
      <c r="S425" s="218"/>
      <c r="T425" s="218"/>
      <c r="U425" s="218"/>
      <c r="V425" s="218"/>
      <c r="W425" s="218"/>
      <c r="X425" s="218"/>
      <c r="Y425" s="218"/>
      <c r="Z425" s="218"/>
    </row>
    <row r="426" spans="2:26" ht="15">
      <c r="B426" s="218"/>
      <c r="C426" s="218"/>
      <c r="D426" s="218"/>
      <c r="E426" s="218"/>
      <c r="F426" s="218"/>
      <c r="G426" s="218"/>
      <c r="H426" s="218"/>
      <c r="I426" s="218"/>
      <c r="J426" s="218"/>
      <c r="K426" s="218"/>
      <c r="L426" s="218"/>
      <c r="M426" s="218"/>
      <c r="N426" s="218"/>
      <c r="O426" s="218"/>
      <c r="P426" s="218"/>
      <c r="Q426" s="218"/>
      <c r="R426" s="218"/>
      <c r="S426" s="218"/>
      <c r="T426" s="218"/>
      <c r="U426" s="218"/>
      <c r="V426" s="218"/>
      <c r="W426" s="218"/>
      <c r="X426" s="218"/>
      <c r="Y426" s="218"/>
      <c r="Z426" s="218"/>
    </row>
    <row r="427" spans="2:26" ht="15">
      <c r="B427" s="218"/>
      <c r="C427" s="218"/>
      <c r="D427" s="218"/>
      <c r="E427" s="218"/>
      <c r="F427" s="218"/>
      <c r="G427" s="218"/>
      <c r="H427" s="218"/>
      <c r="I427" s="218"/>
      <c r="J427" s="218"/>
      <c r="K427" s="218"/>
      <c r="L427" s="218"/>
      <c r="M427" s="218"/>
      <c r="N427" s="218"/>
      <c r="O427" s="218"/>
      <c r="P427" s="218"/>
      <c r="Q427" s="218"/>
      <c r="R427" s="218"/>
      <c r="S427" s="218"/>
      <c r="T427" s="218"/>
      <c r="U427" s="218"/>
      <c r="V427" s="218"/>
      <c r="W427" s="218"/>
      <c r="X427" s="218"/>
      <c r="Y427" s="218"/>
      <c r="Z427" s="218"/>
    </row>
    <row r="428" spans="2:26" ht="15">
      <c r="B428" s="218"/>
      <c r="C428" s="218"/>
      <c r="D428" s="218"/>
      <c r="E428" s="218"/>
      <c r="F428" s="218"/>
      <c r="G428" s="218"/>
      <c r="H428" s="218"/>
      <c r="I428" s="218"/>
      <c r="J428" s="218"/>
      <c r="K428" s="218"/>
      <c r="L428" s="218"/>
      <c r="M428" s="218"/>
      <c r="N428" s="218"/>
      <c r="O428" s="218"/>
      <c r="P428" s="218"/>
      <c r="Q428" s="218"/>
      <c r="R428" s="218"/>
      <c r="S428" s="218"/>
      <c r="T428" s="218"/>
      <c r="U428" s="218"/>
      <c r="V428" s="218"/>
      <c r="W428" s="218"/>
      <c r="X428" s="218"/>
      <c r="Y428" s="218"/>
      <c r="Z428" s="218"/>
    </row>
    <row r="429" spans="2:26" ht="15">
      <c r="B429" s="218"/>
      <c r="C429" s="218"/>
      <c r="D429" s="218"/>
      <c r="E429" s="218"/>
      <c r="F429" s="218"/>
      <c r="G429" s="218"/>
      <c r="H429" s="218"/>
      <c r="I429" s="218"/>
      <c r="J429" s="218"/>
      <c r="K429" s="218"/>
      <c r="L429" s="218"/>
      <c r="M429" s="218"/>
      <c r="N429" s="218"/>
      <c r="O429" s="218"/>
      <c r="P429" s="218"/>
      <c r="Q429" s="218"/>
      <c r="R429" s="218"/>
      <c r="S429" s="218"/>
      <c r="T429" s="218"/>
      <c r="U429" s="218"/>
      <c r="V429" s="218"/>
      <c r="W429" s="218"/>
      <c r="X429" s="218"/>
      <c r="Y429" s="218"/>
      <c r="Z429" s="218"/>
    </row>
    <row r="430" spans="2:26" ht="15">
      <c r="B430" s="218"/>
      <c r="C430" s="218"/>
      <c r="D430" s="218"/>
      <c r="E430" s="218"/>
      <c r="F430" s="218"/>
      <c r="G430" s="218"/>
      <c r="H430" s="218"/>
      <c r="I430" s="218"/>
      <c r="J430" s="218"/>
      <c r="K430" s="218"/>
      <c r="L430" s="218"/>
      <c r="M430" s="218"/>
      <c r="N430" s="218"/>
      <c r="O430" s="218"/>
      <c r="P430" s="218"/>
      <c r="Q430" s="218"/>
      <c r="R430" s="218"/>
      <c r="S430" s="218"/>
      <c r="T430" s="218"/>
      <c r="U430" s="218"/>
      <c r="V430" s="218"/>
      <c r="W430" s="218"/>
      <c r="X430" s="218"/>
      <c r="Y430" s="218"/>
      <c r="Z430" s="218"/>
    </row>
    <row r="431" spans="2:26" ht="15">
      <c r="B431" s="218"/>
      <c r="C431" s="218"/>
      <c r="D431" s="218"/>
      <c r="E431" s="218"/>
      <c r="F431" s="218"/>
      <c r="G431" s="218"/>
      <c r="H431" s="218"/>
      <c r="I431" s="218"/>
      <c r="J431" s="218"/>
      <c r="K431" s="218"/>
      <c r="L431" s="218"/>
      <c r="M431" s="218"/>
      <c r="N431" s="218"/>
      <c r="O431" s="218"/>
      <c r="P431" s="218"/>
      <c r="Q431" s="218"/>
      <c r="R431" s="218"/>
      <c r="S431" s="218"/>
      <c r="T431" s="218"/>
      <c r="U431" s="218"/>
      <c r="V431" s="218"/>
      <c r="W431" s="218"/>
      <c r="X431" s="218"/>
      <c r="Y431" s="218"/>
      <c r="Z431" s="218"/>
    </row>
    <row r="432" spans="2:26" ht="15">
      <c r="B432" s="218"/>
      <c r="C432" s="218"/>
      <c r="D432" s="218"/>
      <c r="E432" s="218"/>
      <c r="F432" s="218"/>
      <c r="G432" s="218"/>
      <c r="H432" s="218"/>
      <c r="I432" s="218"/>
      <c r="J432" s="218"/>
      <c r="K432" s="218"/>
      <c r="L432" s="218"/>
      <c r="M432" s="218"/>
      <c r="N432" s="218"/>
      <c r="O432" s="218"/>
      <c r="P432" s="218"/>
      <c r="Q432" s="218"/>
      <c r="R432" s="218"/>
      <c r="S432" s="218"/>
      <c r="T432" s="218"/>
      <c r="U432" s="218"/>
      <c r="V432" s="218"/>
      <c r="W432" s="218"/>
      <c r="X432" s="218"/>
      <c r="Y432" s="218"/>
      <c r="Z432" s="218"/>
    </row>
    <row r="433" spans="2:26" ht="15">
      <c r="B433" s="218"/>
      <c r="C433" s="218"/>
      <c r="D433" s="218"/>
      <c r="E433" s="218"/>
      <c r="F433" s="218"/>
      <c r="G433" s="218"/>
      <c r="H433" s="218"/>
      <c r="I433" s="218"/>
      <c r="J433" s="218"/>
      <c r="K433" s="218"/>
      <c r="L433" s="218"/>
      <c r="M433" s="218"/>
      <c r="N433" s="218"/>
      <c r="O433" s="218"/>
      <c r="P433" s="218"/>
      <c r="Q433" s="218"/>
      <c r="R433" s="218"/>
      <c r="S433" s="218"/>
      <c r="T433" s="218"/>
      <c r="U433" s="218"/>
      <c r="V433" s="218"/>
      <c r="W433" s="218"/>
      <c r="X433" s="218"/>
      <c r="Y433" s="218"/>
      <c r="Z433" s="218"/>
    </row>
    <row r="434" spans="2:26" ht="15">
      <c r="B434" s="218"/>
      <c r="C434" s="218"/>
      <c r="D434" s="218"/>
      <c r="E434" s="218"/>
      <c r="F434" s="218"/>
      <c r="G434" s="218"/>
      <c r="H434" s="218"/>
      <c r="I434" s="218"/>
      <c r="J434" s="218"/>
      <c r="K434" s="218"/>
      <c r="L434" s="218"/>
      <c r="M434" s="218"/>
      <c r="N434" s="218"/>
      <c r="O434" s="218"/>
      <c r="P434" s="218"/>
      <c r="Q434" s="218"/>
      <c r="R434" s="218"/>
      <c r="S434" s="218"/>
      <c r="T434" s="218"/>
      <c r="U434" s="218"/>
      <c r="V434" s="218"/>
      <c r="W434" s="218"/>
      <c r="X434" s="218"/>
      <c r="Y434" s="218"/>
      <c r="Z434" s="218"/>
    </row>
    <row r="435" spans="2:26" ht="15">
      <c r="B435" s="218"/>
      <c r="C435" s="218"/>
      <c r="D435" s="218"/>
      <c r="E435" s="218"/>
      <c r="F435" s="218"/>
      <c r="G435" s="218"/>
      <c r="H435" s="218"/>
      <c r="I435" s="218"/>
      <c r="J435" s="218"/>
      <c r="K435" s="218"/>
      <c r="L435" s="218"/>
      <c r="M435" s="218"/>
      <c r="N435" s="218"/>
      <c r="O435" s="218"/>
      <c r="P435" s="218"/>
      <c r="Q435" s="218"/>
      <c r="R435" s="218"/>
      <c r="S435" s="218"/>
      <c r="T435" s="218"/>
      <c r="U435" s="218"/>
      <c r="V435" s="218"/>
      <c r="W435" s="218"/>
      <c r="X435" s="218"/>
      <c r="Y435" s="218"/>
      <c r="Z435" s="218"/>
    </row>
    <row r="436" spans="2:26" ht="15">
      <c r="B436" s="218"/>
      <c r="C436" s="218"/>
      <c r="D436" s="218"/>
      <c r="E436" s="218"/>
      <c r="F436" s="218"/>
      <c r="G436" s="218"/>
      <c r="H436" s="218"/>
      <c r="I436" s="218"/>
      <c r="J436" s="218"/>
      <c r="K436" s="218"/>
      <c r="L436" s="218"/>
      <c r="M436" s="218"/>
      <c r="N436" s="218"/>
      <c r="O436" s="218"/>
      <c r="P436" s="218"/>
      <c r="Q436" s="218"/>
      <c r="R436" s="218"/>
      <c r="S436" s="218"/>
      <c r="T436" s="218"/>
      <c r="U436" s="218"/>
      <c r="V436" s="218"/>
      <c r="W436" s="218"/>
      <c r="X436" s="218"/>
      <c r="Y436" s="218"/>
      <c r="Z436" s="218"/>
    </row>
    <row r="437" spans="2:26" ht="15">
      <c r="B437" s="218"/>
      <c r="C437" s="218"/>
      <c r="D437" s="218"/>
      <c r="E437" s="218"/>
      <c r="F437" s="218"/>
      <c r="G437" s="218"/>
      <c r="H437" s="218"/>
      <c r="I437" s="218"/>
      <c r="J437" s="218"/>
      <c r="K437" s="218"/>
      <c r="L437" s="218"/>
      <c r="M437" s="218"/>
      <c r="N437" s="218"/>
      <c r="O437" s="218"/>
      <c r="P437" s="218"/>
      <c r="Q437" s="218"/>
      <c r="R437" s="218"/>
      <c r="S437" s="218"/>
      <c r="T437" s="218"/>
      <c r="U437" s="218"/>
      <c r="V437" s="218"/>
      <c r="W437" s="218"/>
      <c r="X437" s="218"/>
      <c r="Y437" s="218"/>
      <c r="Z437" s="218"/>
    </row>
    <row r="438" spans="2:26" ht="15">
      <c r="B438" s="218"/>
      <c r="C438" s="218"/>
      <c r="D438" s="218"/>
      <c r="E438" s="218"/>
      <c r="F438" s="218"/>
      <c r="G438" s="218"/>
      <c r="H438" s="218"/>
      <c r="I438" s="218"/>
      <c r="J438" s="218"/>
      <c r="K438" s="218"/>
      <c r="L438" s="218"/>
      <c r="M438" s="218"/>
      <c r="N438" s="218"/>
      <c r="O438" s="218"/>
      <c r="P438" s="218"/>
      <c r="Q438" s="218"/>
      <c r="R438" s="218"/>
      <c r="S438" s="218"/>
      <c r="T438" s="218"/>
      <c r="U438" s="218"/>
      <c r="V438" s="218"/>
      <c r="W438" s="218"/>
      <c r="X438" s="218"/>
      <c r="Y438" s="218"/>
      <c r="Z438" s="218"/>
    </row>
    <row r="439" spans="2:26" ht="15">
      <c r="B439" s="218"/>
      <c r="C439" s="218"/>
      <c r="D439" s="218"/>
      <c r="E439" s="218"/>
      <c r="F439" s="218"/>
      <c r="G439" s="218"/>
      <c r="H439" s="218"/>
      <c r="I439" s="218"/>
      <c r="J439" s="218"/>
      <c r="K439" s="218"/>
      <c r="L439" s="218"/>
      <c r="M439" s="218"/>
      <c r="N439" s="218"/>
      <c r="O439" s="218"/>
      <c r="P439" s="218"/>
      <c r="Q439" s="218"/>
      <c r="R439" s="218"/>
      <c r="S439" s="218"/>
      <c r="T439" s="218"/>
      <c r="U439" s="218"/>
      <c r="V439" s="218"/>
      <c r="W439" s="218"/>
      <c r="X439" s="218"/>
      <c r="Y439" s="218"/>
      <c r="Z439" s="218"/>
    </row>
    <row r="440" spans="2:26" ht="15">
      <c r="B440" s="218"/>
      <c r="C440" s="218"/>
      <c r="D440" s="218"/>
      <c r="E440" s="218"/>
      <c r="F440" s="218"/>
      <c r="G440" s="218"/>
      <c r="H440" s="218"/>
      <c r="I440" s="218"/>
      <c r="J440" s="218"/>
      <c r="K440" s="218"/>
      <c r="L440" s="218"/>
      <c r="M440" s="218"/>
      <c r="N440" s="218"/>
      <c r="O440" s="218"/>
      <c r="P440" s="218"/>
      <c r="Q440" s="218"/>
      <c r="R440" s="218"/>
      <c r="S440" s="218"/>
      <c r="T440" s="218"/>
      <c r="U440" s="218"/>
      <c r="V440" s="218"/>
      <c r="W440" s="218"/>
      <c r="X440" s="218"/>
      <c r="Y440" s="218"/>
      <c r="Z440" s="218"/>
    </row>
    <row r="441" spans="2:26" ht="15">
      <c r="B441" s="218"/>
      <c r="C441" s="218"/>
      <c r="D441" s="218"/>
      <c r="E441" s="218"/>
      <c r="F441" s="218"/>
      <c r="G441" s="218"/>
      <c r="H441" s="218"/>
      <c r="I441" s="218"/>
      <c r="J441" s="218"/>
      <c r="K441" s="218"/>
      <c r="L441" s="218"/>
      <c r="M441" s="218"/>
      <c r="N441" s="218"/>
      <c r="O441" s="218"/>
      <c r="P441" s="218"/>
      <c r="Q441" s="218"/>
      <c r="R441" s="218"/>
      <c r="S441" s="218"/>
      <c r="T441" s="218"/>
      <c r="U441" s="218"/>
      <c r="V441" s="218"/>
      <c r="W441" s="218"/>
      <c r="X441" s="218"/>
      <c r="Y441" s="218"/>
      <c r="Z441" s="218"/>
    </row>
    <row r="442" spans="2:26" ht="15">
      <c r="B442" s="218"/>
      <c r="C442" s="218"/>
      <c r="D442" s="218"/>
      <c r="E442" s="218"/>
      <c r="F442" s="218"/>
      <c r="G442" s="218"/>
      <c r="H442" s="218"/>
      <c r="I442" s="218"/>
      <c r="J442" s="218"/>
      <c r="K442" s="218"/>
      <c r="L442" s="218"/>
      <c r="M442" s="218"/>
      <c r="N442" s="218"/>
      <c r="O442" s="218"/>
      <c r="P442" s="218"/>
      <c r="Q442" s="218"/>
      <c r="R442" s="218"/>
      <c r="S442" s="218"/>
      <c r="T442" s="218"/>
      <c r="U442" s="218"/>
      <c r="V442" s="218"/>
      <c r="W442" s="218"/>
      <c r="X442" s="218"/>
      <c r="Y442" s="218"/>
      <c r="Z442" s="218"/>
    </row>
    <row r="443" spans="2:26" ht="15">
      <c r="B443" s="218"/>
      <c r="C443" s="218"/>
      <c r="D443" s="218"/>
      <c r="E443" s="218"/>
      <c r="F443" s="218"/>
      <c r="G443" s="218"/>
      <c r="H443" s="218"/>
      <c r="I443" s="218"/>
      <c r="J443" s="218"/>
      <c r="K443" s="218"/>
      <c r="L443" s="218"/>
      <c r="M443" s="218"/>
      <c r="N443" s="218"/>
      <c r="O443" s="218"/>
      <c r="P443" s="218"/>
      <c r="Q443" s="218"/>
      <c r="R443" s="218"/>
      <c r="S443" s="218"/>
      <c r="T443" s="218"/>
      <c r="U443" s="218"/>
      <c r="V443" s="218"/>
      <c r="W443" s="218"/>
      <c r="X443" s="218"/>
      <c r="Y443" s="218"/>
      <c r="Z443" s="218"/>
    </row>
    <row r="444" spans="2:26" ht="15">
      <c r="B444" s="218"/>
      <c r="C444" s="218"/>
      <c r="D444" s="218"/>
      <c r="E444" s="218"/>
      <c r="F444" s="218"/>
      <c r="G444" s="218"/>
      <c r="H444" s="218"/>
      <c r="I444" s="218"/>
      <c r="J444" s="218"/>
      <c r="K444" s="218"/>
      <c r="L444" s="218"/>
      <c r="M444" s="218"/>
      <c r="N444" s="218"/>
      <c r="O444" s="218"/>
      <c r="P444" s="218"/>
      <c r="Q444" s="218"/>
      <c r="R444" s="218"/>
      <c r="S444" s="218"/>
      <c r="T444" s="218"/>
      <c r="U444" s="218"/>
      <c r="V444" s="218"/>
      <c r="W444" s="218"/>
      <c r="X444" s="218"/>
      <c r="Y444" s="218"/>
      <c r="Z444" s="218"/>
    </row>
    <row r="445" spans="2:26" ht="15">
      <c r="B445" s="218"/>
      <c r="C445" s="218"/>
      <c r="D445" s="218"/>
      <c r="E445" s="218"/>
      <c r="F445" s="218"/>
      <c r="G445" s="218"/>
      <c r="H445" s="218"/>
      <c r="I445" s="218"/>
      <c r="J445" s="218"/>
      <c r="K445" s="218"/>
      <c r="L445" s="218"/>
      <c r="M445" s="218"/>
      <c r="N445" s="218"/>
      <c r="O445" s="218"/>
      <c r="P445" s="218"/>
      <c r="Q445" s="218"/>
      <c r="R445" s="218"/>
      <c r="S445" s="218"/>
      <c r="T445" s="218"/>
      <c r="U445" s="218"/>
      <c r="V445" s="218"/>
      <c r="W445" s="218"/>
      <c r="X445" s="218"/>
      <c r="Y445" s="218"/>
      <c r="Z445" s="218"/>
    </row>
    <row r="446" spans="2:26" ht="15">
      <c r="B446" s="218"/>
      <c r="C446" s="218"/>
      <c r="D446" s="218"/>
      <c r="E446" s="218"/>
      <c r="F446" s="218"/>
      <c r="G446" s="218"/>
      <c r="H446" s="218"/>
      <c r="I446" s="218"/>
      <c r="J446" s="218"/>
      <c r="K446" s="218"/>
      <c r="L446" s="218"/>
      <c r="M446" s="218"/>
      <c r="N446" s="218"/>
      <c r="O446" s="218"/>
      <c r="P446" s="218"/>
      <c r="Q446" s="218"/>
      <c r="R446" s="218"/>
      <c r="S446" s="218"/>
      <c r="T446" s="218"/>
      <c r="U446" s="218"/>
      <c r="V446" s="218"/>
      <c r="W446" s="218"/>
      <c r="X446" s="218"/>
      <c r="Y446" s="218"/>
      <c r="Z446" s="218"/>
    </row>
    <row r="447" spans="2:26" ht="15">
      <c r="B447" s="218"/>
      <c r="C447" s="218"/>
      <c r="D447" s="218"/>
      <c r="E447" s="218"/>
      <c r="F447" s="218"/>
      <c r="G447" s="218"/>
      <c r="H447" s="218"/>
      <c r="I447" s="218"/>
      <c r="J447" s="218"/>
      <c r="K447" s="218"/>
      <c r="L447" s="218"/>
      <c r="M447" s="218"/>
      <c r="N447" s="218"/>
      <c r="O447" s="218"/>
      <c r="P447" s="218"/>
      <c r="Q447" s="218"/>
      <c r="R447" s="218"/>
      <c r="S447" s="218"/>
      <c r="T447" s="218"/>
      <c r="U447" s="218"/>
      <c r="V447" s="218"/>
      <c r="W447" s="218"/>
      <c r="X447" s="218"/>
      <c r="Y447" s="218"/>
      <c r="Z447" s="218"/>
    </row>
    <row r="448" spans="2:26" ht="15">
      <c r="B448" s="218"/>
      <c r="C448" s="218"/>
      <c r="D448" s="218"/>
      <c r="E448" s="218"/>
      <c r="F448" s="218"/>
      <c r="G448" s="218"/>
      <c r="H448" s="218"/>
      <c r="I448" s="218"/>
      <c r="J448" s="218"/>
      <c r="K448" s="218"/>
      <c r="L448" s="218"/>
      <c r="M448" s="218"/>
      <c r="N448" s="218"/>
      <c r="O448" s="218"/>
      <c r="P448" s="218"/>
      <c r="Q448" s="218"/>
      <c r="R448" s="218"/>
      <c r="S448" s="218"/>
      <c r="T448" s="218"/>
      <c r="U448" s="218"/>
      <c r="V448" s="218"/>
      <c r="W448" s="218"/>
      <c r="X448" s="218"/>
      <c r="Y448" s="218"/>
      <c r="Z448" s="218"/>
    </row>
    <row r="449" spans="2:26" ht="15">
      <c r="B449" s="218"/>
      <c r="C449" s="218"/>
      <c r="D449" s="218"/>
      <c r="E449" s="218"/>
      <c r="F449" s="218"/>
      <c r="G449" s="218"/>
      <c r="H449" s="218"/>
      <c r="I449" s="218"/>
      <c r="J449" s="218"/>
      <c r="K449" s="218"/>
      <c r="L449" s="218"/>
      <c r="M449" s="218"/>
      <c r="N449" s="218"/>
      <c r="O449" s="218"/>
      <c r="P449" s="218"/>
      <c r="Q449" s="218"/>
      <c r="R449" s="218"/>
      <c r="S449" s="218"/>
      <c r="T449" s="218"/>
      <c r="U449" s="218"/>
      <c r="V449" s="218"/>
      <c r="W449" s="218"/>
      <c r="X449" s="218"/>
      <c r="Y449" s="218"/>
      <c r="Z449" s="218"/>
    </row>
    <row r="450" spans="2:26" ht="15">
      <c r="B450" s="218"/>
      <c r="C450" s="218"/>
      <c r="D450" s="218"/>
      <c r="E450" s="218"/>
      <c r="F450" s="218"/>
      <c r="G450" s="218"/>
      <c r="H450" s="218"/>
      <c r="I450" s="218"/>
      <c r="J450" s="218"/>
      <c r="K450" s="218"/>
      <c r="L450" s="218"/>
      <c r="M450" s="218"/>
      <c r="N450" s="218"/>
      <c r="O450" s="218"/>
      <c r="P450" s="218"/>
      <c r="Q450" s="218"/>
      <c r="R450" s="218"/>
      <c r="S450" s="218"/>
      <c r="T450" s="218"/>
      <c r="U450" s="218"/>
      <c r="V450" s="218"/>
      <c r="W450" s="218"/>
      <c r="X450" s="218"/>
      <c r="Y450" s="218"/>
      <c r="Z450" s="218"/>
    </row>
    <row r="451" spans="2:26" ht="15">
      <c r="B451" s="218"/>
      <c r="C451" s="218"/>
      <c r="D451" s="218"/>
      <c r="E451" s="218"/>
      <c r="F451" s="218"/>
      <c r="G451" s="218"/>
      <c r="H451" s="218"/>
      <c r="I451" s="218"/>
      <c r="J451" s="218"/>
      <c r="K451" s="218"/>
      <c r="L451" s="218"/>
      <c r="M451" s="218"/>
      <c r="N451" s="218"/>
      <c r="O451" s="218"/>
      <c r="P451" s="218"/>
      <c r="Q451" s="218"/>
      <c r="R451" s="218"/>
      <c r="S451" s="218"/>
      <c r="T451" s="218"/>
      <c r="U451" s="218"/>
      <c r="V451" s="218"/>
      <c r="W451" s="218"/>
      <c r="X451" s="218"/>
      <c r="Y451" s="218"/>
      <c r="Z451" s="218"/>
    </row>
    <row r="452" spans="2:26" ht="15">
      <c r="B452" s="218"/>
      <c r="C452" s="218"/>
      <c r="D452" s="218"/>
      <c r="E452" s="218"/>
      <c r="F452" s="218"/>
      <c r="G452" s="218"/>
      <c r="H452" s="218"/>
      <c r="I452" s="218"/>
      <c r="J452" s="218"/>
      <c r="K452" s="218"/>
      <c r="L452" s="218"/>
      <c r="M452" s="218"/>
      <c r="N452" s="218"/>
      <c r="O452" s="218"/>
      <c r="P452" s="218"/>
      <c r="Q452" s="218"/>
      <c r="R452" s="218"/>
      <c r="S452" s="218"/>
      <c r="T452" s="218"/>
      <c r="U452" s="218"/>
      <c r="V452" s="218"/>
      <c r="W452" s="218"/>
      <c r="X452" s="218"/>
      <c r="Y452" s="218"/>
      <c r="Z452" s="218"/>
    </row>
    <row r="453" spans="2:26" ht="15">
      <c r="B453" s="218"/>
      <c r="C453" s="218"/>
      <c r="D453" s="218"/>
      <c r="E453" s="218"/>
      <c r="F453" s="218"/>
      <c r="G453" s="218"/>
      <c r="H453" s="218"/>
      <c r="I453" s="218"/>
      <c r="J453" s="218"/>
      <c r="K453" s="218"/>
      <c r="L453" s="218"/>
      <c r="M453" s="218"/>
      <c r="N453" s="218"/>
      <c r="O453" s="218"/>
      <c r="P453" s="218"/>
      <c r="Q453" s="218"/>
      <c r="R453" s="218"/>
      <c r="S453" s="218"/>
      <c r="T453" s="218"/>
      <c r="U453" s="218"/>
      <c r="V453" s="218"/>
      <c r="W453" s="218"/>
      <c r="X453" s="218"/>
      <c r="Y453" s="218"/>
      <c r="Z453" s="218"/>
    </row>
  </sheetData>
  <sheetProtection/>
  <mergeCells count="22">
    <mergeCell ref="B45:B46"/>
    <mergeCell ref="B37:B38"/>
    <mergeCell ref="B39:B40"/>
    <mergeCell ref="B41:B42"/>
    <mergeCell ref="B43:B44"/>
    <mergeCell ref="B33:B34"/>
    <mergeCell ref="B35:B36"/>
    <mergeCell ref="B21:B22"/>
    <mergeCell ref="B23:B24"/>
    <mergeCell ref="B25:B26"/>
    <mergeCell ref="B27:B28"/>
    <mergeCell ref="B29:B30"/>
    <mergeCell ref="B31:B32"/>
    <mergeCell ref="B17:B18"/>
    <mergeCell ref="B19:B20"/>
    <mergeCell ref="B6:C6"/>
    <mergeCell ref="B3:G3"/>
    <mergeCell ref="B15:B16"/>
    <mergeCell ref="B7:B8"/>
    <mergeCell ref="B9:B10"/>
    <mergeCell ref="B11:B12"/>
    <mergeCell ref="B13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4">
      <selection activeCell="W6" sqref="W6"/>
    </sheetView>
  </sheetViews>
  <sheetFormatPr defaultColWidth="9.140625" defaultRowHeight="12.75"/>
  <cols>
    <col min="1" max="1" width="5.140625" style="0" customWidth="1"/>
    <col min="2" max="2" width="22.7109375" style="0" customWidth="1"/>
    <col min="3" max="3" width="4.8515625" style="0" customWidth="1"/>
    <col min="4" max="4" width="5.00390625" style="0" customWidth="1"/>
    <col min="5" max="5" width="5.140625" style="0" customWidth="1"/>
    <col min="6" max="6" width="5.00390625" style="0" customWidth="1"/>
    <col min="7" max="10" width="4.8515625" style="0" customWidth="1"/>
    <col min="11" max="11" width="5.140625" style="0" customWidth="1"/>
    <col min="12" max="14" width="4.7109375" style="0" customWidth="1"/>
    <col min="15" max="15" width="4.8515625" style="0" customWidth="1"/>
    <col min="16" max="16" width="4.7109375" style="0" customWidth="1"/>
    <col min="17" max="20" width="5.140625" style="0" customWidth="1"/>
    <col min="21" max="21" width="6.8515625" style="0" customWidth="1"/>
  </cols>
  <sheetData>
    <row r="1" spans="1:21" ht="14.25" customHeight="1">
      <c r="A1" s="939" t="s">
        <v>774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939"/>
      <c r="N1" s="939"/>
      <c r="O1" s="939"/>
      <c r="P1" s="939"/>
      <c r="Q1" s="939"/>
      <c r="R1" s="939"/>
      <c r="S1" s="939"/>
      <c r="T1" s="939"/>
      <c r="U1" s="387"/>
    </row>
    <row r="2" spans="1:21" ht="15">
      <c r="A2" s="392"/>
      <c r="B2" s="392" t="s">
        <v>775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</row>
    <row r="3" spans="1:22" ht="36.75" customHeight="1">
      <c r="A3" s="940" t="s">
        <v>658</v>
      </c>
      <c r="B3" s="940" t="s">
        <v>659</v>
      </c>
      <c r="C3" s="940" t="s">
        <v>660</v>
      </c>
      <c r="D3" s="942" t="s">
        <v>846</v>
      </c>
      <c r="E3" s="943"/>
      <c r="F3" s="943"/>
      <c r="G3" s="943"/>
      <c r="H3" s="944"/>
      <c r="I3" s="712"/>
      <c r="J3" s="712"/>
      <c r="K3" s="712"/>
      <c r="L3" s="712"/>
      <c r="M3" s="712"/>
      <c r="N3" s="712"/>
      <c r="O3" s="712"/>
      <c r="P3" s="712"/>
      <c r="Q3" s="713"/>
      <c r="R3" s="713"/>
      <c r="S3" s="713"/>
      <c r="T3" s="713"/>
      <c r="U3" s="713"/>
      <c r="V3" s="937" t="s">
        <v>847</v>
      </c>
    </row>
    <row r="4" spans="1:22" ht="21" customHeight="1">
      <c r="A4" s="941"/>
      <c r="B4" s="941"/>
      <c r="C4" s="941"/>
      <c r="D4" s="393">
        <v>1997</v>
      </c>
      <c r="E4" s="393">
        <v>1998</v>
      </c>
      <c r="F4" s="393">
        <v>1999</v>
      </c>
      <c r="G4" s="393">
        <v>2000</v>
      </c>
      <c r="H4" s="393">
        <v>2001</v>
      </c>
      <c r="I4" s="393">
        <v>2002</v>
      </c>
      <c r="J4" s="393">
        <v>2003</v>
      </c>
      <c r="K4" s="393">
        <v>2004</v>
      </c>
      <c r="L4" s="394">
        <v>2005</v>
      </c>
      <c r="M4" s="395" t="s">
        <v>661</v>
      </c>
      <c r="N4" s="395" t="s">
        <v>662</v>
      </c>
      <c r="O4" s="395" t="s">
        <v>663</v>
      </c>
      <c r="P4" s="395" t="s">
        <v>664</v>
      </c>
      <c r="Q4" s="395" t="s">
        <v>665</v>
      </c>
      <c r="R4" s="710" t="s">
        <v>666</v>
      </c>
      <c r="S4" s="710" t="s">
        <v>667</v>
      </c>
      <c r="T4" s="710" t="s">
        <v>668</v>
      </c>
      <c r="U4" s="710" t="s">
        <v>848</v>
      </c>
      <c r="V4" s="938"/>
    </row>
    <row r="5" spans="1:22" ht="28.5" customHeight="1">
      <c r="A5" s="396">
        <v>1</v>
      </c>
      <c r="B5" s="397" t="s">
        <v>669</v>
      </c>
      <c r="C5" s="398">
        <v>80</v>
      </c>
      <c r="D5" s="398">
        <v>71</v>
      </c>
      <c r="E5" s="398">
        <v>88</v>
      </c>
      <c r="F5" s="398">
        <v>78</v>
      </c>
      <c r="G5" s="398" t="s">
        <v>670</v>
      </c>
      <c r="H5" s="398">
        <v>92</v>
      </c>
      <c r="I5" s="398">
        <v>99</v>
      </c>
      <c r="J5" s="398">
        <v>96</v>
      </c>
      <c r="K5" s="398">
        <v>94</v>
      </c>
      <c r="L5" s="398">
        <v>93</v>
      </c>
      <c r="M5" s="399" t="s">
        <v>671</v>
      </c>
      <c r="N5" s="399" t="s">
        <v>671</v>
      </c>
      <c r="O5" s="399" t="s">
        <v>672</v>
      </c>
      <c r="P5" s="399" t="s">
        <v>672</v>
      </c>
      <c r="Q5" s="399" t="s">
        <v>672</v>
      </c>
      <c r="R5" s="399" t="s">
        <v>672</v>
      </c>
      <c r="S5" s="399" t="s">
        <v>672</v>
      </c>
      <c r="T5" s="399" t="s">
        <v>673</v>
      </c>
      <c r="U5" s="399" t="s">
        <v>673</v>
      </c>
      <c r="V5" s="400" t="s">
        <v>674</v>
      </c>
    </row>
    <row r="6" spans="1:22" ht="28.5" customHeight="1">
      <c r="A6" s="396">
        <v>2</v>
      </c>
      <c r="B6" s="401" t="s">
        <v>675</v>
      </c>
      <c r="C6" s="398">
        <v>90</v>
      </c>
      <c r="D6" s="398">
        <v>93</v>
      </c>
      <c r="E6" s="398">
        <v>94</v>
      </c>
      <c r="F6" s="398">
        <v>83</v>
      </c>
      <c r="G6" s="398" t="s">
        <v>676</v>
      </c>
      <c r="H6" s="398">
        <v>94</v>
      </c>
      <c r="I6" s="398">
        <v>99</v>
      </c>
      <c r="J6" s="398">
        <v>96</v>
      </c>
      <c r="K6" s="398">
        <v>96</v>
      </c>
      <c r="L6" s="398">
        <v>95</v>
      </c>
      <c r="M6" s="399" t="s">
        <v>677</v>
      </c>
      <c r="N6" s="399" t="s">
        <v>677</v>
      </c>
      <c r="O6" s="399" t="s">
        <v>672</v>
      </c>
      <c r="P6" s="399" t="s">
        <v>678</v>
      </c>
      <c r="Q6" s="399" t="s">
        <v>678</v>
      </c>
      <c r="R6" s="399" t="s">
        <v>678</v>
      </c>
      <c r="S6" s="399" t="s">
        <v>678</v>
      </c>
      <c r="T6" s="399" t="s">
        <v>672</v>
      </c>
      <c r="U6" s="399" t="s">
        <v>672</v>
      </c>
      <c r="V6" s="400" t="s">
        <v>674</v>
      </c>
    </row>
    <row r="7" spans="1:22" ht="29.25" customHeight="1">
      <c r="A7" s="396">
        <v>3</v>
      </c>
      <c r="B7" s="401" t="s">
        <v>679</v>
      </c>
      <c r="C7" s="398"/>
      <c r="D7" s="398">
        <v>14</v>
      </c>
      <c r="E7" s="398">
        <v>38</v>
      </c>
      <c r="F7" s="398">
        <v>21</v>
      </c>
      <c r="G7" s="398">
        <v>18</v>
      </c>
      <c r="H7" s="398">
        <v>24</v>
      </c>
      <c r="I7" s="398">
        <v>21</v>
      </c>
      <c r="J7" s="398">
        <v>17</v>
      </c>
      <c r="K7" s="398">
        <v>15</v>
      </c>
      <c r="L7" s="398">
        <v>13</v>
      </c>
      <c r="M7" s="399" t="s">
        <v>680</v>
      </c>
      <c r="N7" s="399" t="s">
        <v>681</v>
      </c>
      <c r="O7" s="399" t="s">
        <v>682</v>
      </c>
      <c r="P7" s="399" t="s">
        <v>683</v>
      </c>
      <c r="Q7" s="399" t="s">
        <v>684</v>
      </c>
      <c r="R7" s="399" t="s">
        <v>685</v>
      </c>
      <c r="S7" s="399" t="s">
        <v>683</v>
      </c>
      <c r="T7" s="399" t="s">
        <v>686</v>
      </c>
      <c r="U7" s="399" t="s">
        <v>849</v>
      </c>
      <c r="V7" s="400"/>
    </row>
    <row r="8" spans="1:22" ht="17.25" customHeight="1">
      <c r="A8" s="402">
        <v>4</v>
      </c>
      <c r="B8" s="403" t="s">
        <v>687</v>
      </c>
      <c r="C8" s="404">
        <v>1</v>
      </c>
      <c r="D8" s="404" t="s">
        <v>620</v>
      </c>
      <c r="E8" s="404" t="s">
        <v>621</v>
      </c>
      <c r="F8" s="404" t="s">
        <v>622</v>
      </c>
      <c r="G8" s="404" t="s">
        <v>652</v>
      </c>
      <c r="H8" s="404" t="s">
        <v>688</v>
      </c>
      <c r="I8" s="404" t="s">
        <v>689</v>
      </c>
      <c r="J8" s="404" t="s">
        <v>630</v>
      </c>
      <c r="K8" s="404" t="s">
        <v>623</v>
      </c>
      <c r="L8" s="404" t="s">
        <v>624</v>
      </c>
      <c r="M8" s="405" t="s">
        <v>625</v>
      </c>
      <c r="N8" s="405" t="s">
        <v>626</v>
      </c>
      <c r="O8" s="405" t="s">
        <v>624</v>
      </c>
      <c r="P8" s="405" t="s">
        <v>627</v>
      </c>
      <c r="Q8" s="405" t="s">
        <v>628</v>
      </c>
      <c r="R8" s="405" t="s">
        <v>690</v>
      </c>
      <c r="S8" s="405" t="s">
        <v>630</v>
      </c>
      <c r="T8" s="405" t="s">
        <v>623</v>
      </c>
      <c r="U8" s="405" t="s">
        <v>843</v>
      </c>
      <c r="V8" s="406" t="s">
        <v>674</v>
      </c>
    </row>
    <row r="9" spans="1:22" ht="30">
      <c r="A9" s="396">
        <v>5</v>
      </c>
      <c r="B9" s="401" t="s">
        <v>691</v>
      </c>
      <c r="C9" s="398">
        <v>80</v>
      </c>
      <c r="D9" s="398">
        <v>71</v>
      </c>
      <c r="E9" s="398">
        <v>63</v>
      </c>
      <c r="F9" s="398">
        <v>57</v>
      </c>
      <c r="G9" s="398" t="s">
        <v>670</v>
      </c>
      <c r="H9" s="398">
        <v>72</v>
      </c>
      <c r="I9" s="398">
        <v>81</v>
      </c>
      <c r="J9" s="398" t="s">
        <v>692</v>
      </c>
      <c r="K9" s="398" t="s">
        <v>693</v>
      </c>
      <c r="L9" s="398" t="s">
        <v>694</v>
      </c>
      <c r="M9" s="399" t="s">
        <v>695</v>
      </c>
      <c r="N9" s="399" t="s">
        <v>696</v>
      </c>
      <c r="O9" s="399" t="s">
        <v>694</v>
      </c>
      <c r="P9" s="399" t="s">
        <v>697</v>
      </c>
      <c r="Q9" s="399" t="s">
        <v>698</v>
      </c>
      <c r="R9" s="399" t="s">
        <v>699</v>
      </c>
      <c r="S9" s="399" t="s">
        <v>700</v>
      </c>
      <c r="T9" s="399" t="s">
        <v>701</v>
      </c>
      <c r="U9" s="399" t="s">
        <v>850</v>
      </c>
      <c r="V9" s="400" t="s">
        <v>702</v>
      </c>
    </row>
    <row r="10" spans="1:22" ht="30">
      <c r="A10" s="396">
        <v>6</v>
      </c>
      <c r="B10" s="401" t="s">
        <v>703</v>
      </c>
      <c r="C10" s="398">
        <v>80</v>
      </c>
      <c r="D10" s="398">
        <v>93</v>
      </c>
      <c r="E10" s="398">
        <v>97</v>
      </c>
      <c r="F10" s="398">
        <v>100</v>
      </c>
      <c r="G10" s="398" t="s">
        <v>704</v>
      </c>
      <c r="H10" s="398">
        <v>80</v>
      </c>
      <c r="I10" s="398">
        <v>100</v>
      </c>
      <c r="J10" s="398">
        <v>100</v>
      </c>
      <c r="K10" s="398">
        <v>87</v>
      </c>
      <c r="L10" s="398">
        <v>100</v>
      </c>
      <c r="M10" s="399" t="s">
        <v>678</v>
      </c>
      <c r="N10" s="399" t="s">
        <v>670</v>
      </c>
      <c r="O10" s="399" t="s">
        <v>694</v>
      </c>
      <c r="P10" s="399" t="s">
        <v>678</v>
      </c>
      <c r="Q10" s="399" t="s">
        <v>705</v>
      </c>
      <c r="R10" s="399" t="s">
        <v>678</v>
      </c>
      <c r="S10" s="399" t="s">
        <v>678</v>
      </c>
      <c r="T10" s="399" t="s">
        <v>678</v>
      </c>
      <c r="U10" s="399" t="s">
        <v>678</v>
      </c>
      <c r="V10" s="400" t="s">
        <v>674</v>
      </c>
    </row>
    <row r="11" spans="1:22" ht="30">
      <c r="A11" s="396">
        <v>7</v>
      </c>
      <c r="B11" s="401" t="s">
        <v>706</v>
      </c>
      <c r="C11" s="398">
        <v>80</v>
      </c>
      <c r="D11" s="398">
        <v>71</v>
      </c>
      <c r="E11" s="398">
        <v>76</v>
      </c>
      <c r="F11" s="398" t="s">
        <v>707</v>
      </c>
      <c r="G11" s="398" t="s">
        <v>708</v>
      </c>
      <c r="H11" s="398">
        <v>92</v>
      </c>
      <c r="I11" s="398">
        <v>100</v>
      </c>
      <c r="J11" s="398" t="s">
        <v>692</v>
      </c>
      <c r="K11" s="398" t="s">
        <v>709</v>
      </c>
      <c r="L11" s="398">
        <v>100</v>
      </c>
      <c r="M11" s="399" t="s">
        <v>710</v>
      </c>
      <c r="N11" s="399" t="s">
        <v>711</v>
      </c>
      <c r="O11" s="399" t="s">
        <v>694</v>
      </c>
      <c r="P11" s="399" t="s">
        <v>712</v>
      </c>
      <c r="Q11" s="399" t="s">
        <v>710</v>
      </c>
      <c r="R11" s="399" t="s">
        <v>713</v>
      </c>
      <c r="S11" s="399" t="s">
        <v>714</v>
      </c>
      <c r="T11" s="399" t="s">
        <v>715</v>
      </c>
      <c r="U11" s="399" t="s">
        <v>851</v>
      </c>
      <c r="V11" s="400" t="s">
        <v>674</v>
      </c>
    </row>
    <row r="12" spans="1:22" ht="30">
      <c r="A12" s="402">
        <v>8</v>
      </c>
      <c r="B12" s="403" t="s">
        <v>716</v>
      </c>
      <c r="C12" s="407">
        <v>80</v>
      </c>
      <c r="D12" s="407">
        <v>50</v>
      </c>
      <c r="E12" s="407">
        <v>74</v>
      </c>
      <c r="F12" s="407">
        <v>81</v>
      </c>
      <c r="G12" s="407" t="s">
        <v>708</v>
      </c>
      <c r="H12" s="407">
        <v>92</v>
      </c>
      <c r="I12" s="407">
        <v>100</v>
      </c>
      <c r="J12" s="407" t="s">
        <v>692</v>
      </c>
      <c r="K12" s="407" t="s">
        <v>709</v>
      </c>
      <c r="L12" s="407">
        <v>100</v>
      </c>
      <c r="M12" s="405" t="s">
        <v>710</v>
      </c>
      <c r="N12" s="405" t="s">
        <v>711</v>
      </c>
      <c r="O12" s="405" t="s">
        <v>694</v>
      </c>
      <c r="P12" s="405" t="s">
        <v>712</v>
      </c>
      <c r="Q12" s="405" t="s">
        <v>710</v>
      </c>
      <c r="R12" s="405" t="s">
        <v>713</v>
      </c>
      <c r="S12" s="405" t="s">
        <v>714</v>
      </c>
      <c r="T12" s="405" t="s">
        <v>717</v>
      </c>
      <c r="U12" s="405" t="s">
        <v>851</v>
      </c>
      <c r="V12" s="406" t="s">
        <v>674</v>
      </c>
    </row>
    <row r="13" spans="1:22" ht="45">
      <c r="A13" s="396">
        <v>9</v>
      </c>
      <c r="B13" s="401" t="s">
        <v>718</v>
      </c>
      <c r="C13" s="398">
        <v>80</v>
      </c>
      <c r="D13" s="408" t="s">
        <v>719</v>
      </c>
      <c r="E13" s="398">
        <v>97</v>
      </c>
      <c r="F13" s="398">
        <v>100</v>
      </c>
      <c r="G13" s="398">
        <v>100</v>
      </c>
      <c r="H13" s="398">
        <v>96</v>
      </c>
      <c r="I13" s="398">
        <v>100</v>
      </c>
      <c r="J13" s="398">
        <v>100</v>
      </c>
      <c r="K13" s="398">
        <v>100</v>
      </c>
      <c r="L13" s="398">
        <v>100</v>
      </c>
      <c r="M13" s="399" t="s">
        <v>710</v>
      </c>
      <c r="N13" s="399" t="s">
        <v>678</v>
      </c>
      <c r="O13" s="399" t="s">
        <v>694</v>
      </c>
      <c r="P13" s="399" t="s">
        <v>678</v>
      </c>
      <c r="Q13" s="399" t="s">
        <v>678</v>
      </c>
      <c r="R13" s="409" t="s">
        <v>678</v>
      </c>
      <c r="S13" s="409" t="s">
        <v>678</v>
      </c>
      <c r="T13" s="409" t="s">
        <v>678</v>
      </c>
      <c r="U13" s="409" t="s">
        <v>678</v>
      </c>
      <c r="V13" s="400" t="s">
        <v>674</v>
      </c>
    </row>
    <row r="14" spans="1:22" ht="45">
      <c r="A14" s="396">
        <v>10</v>
      </c>
      <c r="B14" s="401" t="s">
        <v>720</v>
      </c>
      <c r="C14" s="398">
        <v>80</v>
      </c>
      <c r="D14" s="398">
        <v>38</v>
      </c>
      <c r="E14" s="398">
        <v>57</v>
      </c>
      <c r="F14" s="398" t="s">
        <v>721</v>
      </c>
      <c r="G14" s="398" t="s">
        <v>722</v>
      </c>
      <c r="H14" s="398">
        <v>64</v>
      </c>
      <c r="I14" s="398">
        <v>62</v>
      </c>
      <c r="J14" s="398" t="s">
        <v>723</v>
      </c>
      <c r="K14" s="398" t="s">
        <v>709</v>
      </c>
      <c r="L14" s="398" t="s">
        <v>694</v>
      </c>
      <c r="M14" s="399" t="s">
        <v>724</v>
      </c>
      <c r="N14" s="399" t="s">
        <v>678</v>
      </c>
      <c r="O14" s="399" t="s">
        <v>694</v>
      </c>
      <c r="P14" s="399" t="s">
        <v>714</v>
      </c>
      <c r="Q14" s="399" t="s">
        <v>678</v>
      </c>
      <c r="R14" s="399" t="s">
        <v>713</v>
      </c>
      <c r="S14" s="399" t="s">
        <v>714</v>
      </c>
      <c r="T14" s="399" t="s">
        <v>717</v>
      </c>
      <c r="U14" s="399" t="s">
        <v>678</v>
      </c>
      <c r="V14" s="400" t="s">
        <v>674</v>
      </c>
    </row>
    <row r="15" spans="1:22" ht="43.5" customHeight="1">
      <c r="A15" s="396">
        <v>11</v>
      </c>
      <c r="B15" s="401" t="s">
        <v>725</v>
      </c>
      <c r="C15" s="398">
        <v>80</v>
      </c>
      <c r="D15" s="398">
        <v>100</v>
      </c>
      <c r="E15" s="398">
        <v>79</v>
      </c>
      <c r="F15" s="398">
        <v>80</v>
      </c>
      <c r="G15" s="398" t="s">
        <v>726</v>
      </c>
      <c r="H15" s="398">
        <v>100</v>
      </c>
      <c r="I15" s="398">
        <v>100</v>
      </c>
      <c r="J15" s="398">
        <v>94</v>
      </c>
      <c r="K15" s="398">
        <v>100</v>
      </c>
      <c r="L15" s="398">
        <v>100</v>
      </c>
      <c r="M15" s="399" t="s">
        <v>678</v>
      </c>
      <c r="N15" s="399" t="s">
        <v>678</v>
      </c>
      <c r="O15" s="399" t="s">
        <v>678</v>
      </c>
      <c r="P15" s="399" t="s">
        <v>678</v>
      </c>
      <c r="Q15" s="399" t="s">
        <v>678</v>
      </c>
      <c r="R15" s="399" t="s">
        <v>678</v>
      </c>
      <c r="S15" s="399" t="s">
        <v>678</v>
      </c>
      <c r="T15" s="399" t="s">
        <v>678</v>
      </c>
      <c r="U15" s="399" t="s">
        <v>678</v>
      </c>
      <c r="V15" s="400" t="s">
        <v>674</v>
      </c>
    </row>
    <row r="16" spans="1:22" ht="43.5" customHeight="1">
      <c r="A16" s="396">
        <v>12</v>
      </c>
      <c r="B16" s="401" t="s">
        <v>727</v>
      </c>
      <c r="C16" s="398">
        <v>10</v>
      </c>
      <c r="D16" s="398">
        <v>0</v>
      </c>
      <c r="E16" s="410">
        <v>8</v>
      </c>
      <c r="F16" s="410">
        <v>5</v>
      </c>
      <c r="G16" s="410">
        <v>0</v>
      </c>
      <c r="H16" s="410">
        <v>8</v>
      </c>
      <c r="I16" s="410">
        <v>0</v>
      </c>
      <c r="J16" s="410">
        <v>6</v>
      </c>
      <c r="K16" s="410" t="s">
        <v>728</v>
      </c>
      <c r="L16" s="410">
        <v>0</v>
      </c>
      <c r="M16" s="399" t="s">
        <v>729</v>
      </c>
      <c r="N16" s="399" t="s">
        <v>729</v>
      </c>
      <c r="O16" s="399" t="s">
        <v>729</v>
      </c>
      <c r="P16" s="399" t="s">
        <v>729</v>
      </c>
      <c r="Q16" s="399" t="s">
        <v>729</v>
      </c>
      <c r="R16" s="399" t="s">
        <v>729</v>
      </c>
      <c r="S16" s="399" t="s">
        <v>729</v>
      </c>
      <c r="T16" s="399" t="s">
        <v>729</v>
      </c>
      <c r="U16" s="399" t="s">
        <v>729</v>
      </c>
      <c r="V16" s="400"/>
    </row>
    <row r="17" spans="1:22" ht="30">
      <c r="A17" s="396">
        <v>13</v>
      </c>
      <c r="B17" s="401" t="s">
        <v>730</v>
      </c>
      <c r="C17" s="398">
        <v>80</v>
      </c>
      <c r="D17" s="408"/>
      <c r="E17" s="408"/>
      <c r="F17" s="408"/>
      <c r="G17" s="408"/>
      <c r="H17" s="408" t="s">
        <v>731</v>
      </c>
      <c r="I17" s="398">
        <v>100</v>
      </c>
      <c r="J17" s="408" t="s">
        <v>732</v>
      </c>
      <c r="K17" s="408" t="s">
        <v>733</v>
      </c>
      <c r="L17" s="408" t="s">
        <v>734</v>
      </c>
      <c r="M17" s="399" t="s">
        <v>735</v>
      </c>
      <c r="N17" s="399" t="s">
        <v>736</v>
      </c>
      <c r="O17" s="399" t="s">
        <v>737</v>
      </c>
      <c r="P17" s="399" t="s">
        <v>738</v>
      </c>
      <c r="Q17" s="399" t="s">
        <v>739</v>
      </c>
      <c r="R17" s="399" t="s">
        <v>740</v>
      </c>
      <c r="S17" s="399" t="s">
        <v>741</v>
      </c>
      <c r="T17" s="399" t="s">
        <v>741</v>
      </c>
      <c r="U17" s="399" t="s">
        <v>731</v>
      </c>
      <c r="V17" s="400" t="s">
        <v>702</v>
      </c>
    </row>
    <row r="18" spans="1:22" ht="30">
      <c r="A18" s="396">
        <v>14</v>
      </c>
      <c r="B18" s="401" t="s">
        <v>742</v>
      </c>
      <c r="C18" s="398"/>
      <c r="D18" s="408" t="s">
        <v>743</v>
      </c>
      <c r="E18" s="408" t="s">
        <v>744</v>
      </c>
      <c r="F18" s="408" t="s">
        <v>745</v>
      </c>
      <c r="G18" s="408" t="s">
        <v>711</v>
      </c>
      <c r="H18" s="408" t="s">
        <v>746</v>
      </c>
      <c r="I18" s="398">
        <v>100</v>
      </c>
      <c r="J18" s="398">
        <v>100</v>
      </c>
      <c r="K18" s="398">
        <v>100</v>
      </c>
      <c r="L18" s="398">
        <v>100</v>
      </c>
      <c r="M18" s="399" t="s">
        <v>678</v>
      </c>
      <c r="N18" s="399" t="s">
        <v>678</v>
      </c>
      <c r="O18" s="399" t="s">
        <v>678</v>
      </c>
      <c r="P18" s="399" t="s">
        <v>678</v>
      </c>
      <c r="Q18" s="399" t="s">
        <v>678</v>
      </c>
      <c r="R18" s="399" t="s">
        <v>678</v>
      </c>
      <c r="S18" s="399" t="s">
        <v>678</v>
      </c>
      <c r="T18" s="399" t="s">
        <v>678</v>
      </c>
      <c r="U18" s="399" t="s">
        <v>678</v>
      </c>
      <c r="V18" s="400"/>
    </row>
    <row r="19" spans="1:22" ht="45">
      <c r="A19" s="396">
        <v>15</v>
      </c>
      <c r="B19" s="401" t="s">
        <v>747</v>
      </c>
      <c r="C19" s="398">
        <v>80</v>
      </c>
      <c r="D19" s="408"/>
      <c r="E19" s="408"/>
      <c r="F19" s="408"/>
      <c r="G19" s="408"/>
      <c r="H19" s="408" t="s">
        <v>748</v>
      </c>
      <c r="I19" s="408" t="s">
        <v>749</v>
      </c>
      <c r="J19" s="408" t="s">
        <v>750</v>
      </c>
      <c r="K19" s="408" t="s">
        <v>751</v>
      </c>
      <c r="L19" s="408" t="s">
        <v>734</v>
      </c>
      <c r="M19" s="399" t="s">
        <v>752</v>
      </c>
      <c r="N19" s="399" t="s">
        <v>736</v>
      </c>
      <c r="O19" s="399" t="s">
        <v>753</v>
      </c>
      <c r="P19" s="399" t="s">
        <v>754</v>
      </c>
      <c r="Q19" s="399" t="s">
        <v>755</v>
      </c>
      <c r="R19" s="399" t="s">
        <v>699</v>
      </c>
      <c r="S19" s="399" t="s">
        <v>756</v>
      </c>
      <c r="T19" s="399" t="s">
        <v>757</v>
      </c>
      <c r="U19" s="399" t="s">
        <v>722</v>
      </c>
      <c r="V19" s="400" t="s">
        <v>702</v>
      </c>
    </row>
    <row r="20" spans="1:22" ht="30">
      <c r="A20" s="396">
        <v>16</v>
      </c>
      <c r="B20" s="401" t="s">
        <v>758</v>
      </c>
      <c r="C20" s="398">
        <v>80</v>
      </c>
      <c r="D20" s="408"/>
      <c r="E20" s="408" t="s">
        <v>759</v>
      </c>
      <c r="F20" s="408" t="s">
        <v>760</v>
      </c>
      <c r="G20" s="408" t="s">
        <v>704</v>
      </c>
      <c r="H20" s="408" t="s">
        <v>746</v>
      </c>
      <c r="I20" s="398">
        <v>100</v>
      </c>
      <c r="J20" s="398">
        <v>100</v>
      </c>
      <c r="K20" s="398">
        <v>100</v>
      </c>
      <c r="L20" s="398">
        <v>100</v>
      </c>
      <c r="M20" s="399" t="s">
        <v>678</v>
      </c>
      <c r="N20" s="399" t="s">
        <v>678</v>
      </c>
      <c r="O20" s="399" t="s">
        <v>678</v>
      </c>
      <c r="P20" s="399" t="s">
        <v>678</v>
      </c>
      <c r="Q20" s="399" t="s">
        <v>678</v>
      </c>
      <c r="R20" s="399" t="s">
        <v>678</v>
      </c>
      <c r="S20" s="399" t="s">
        <v>678</v>
      </c>
      <c r="T20" s="399" t="s">
        <v>715</v>
      </c>
      <c r="U20" s="399" t="s">
        <v>719</v>
      </c>
      <c r="V20" s="400" t="s">
        <v>674</v>
      </c>
    </row>
    <row r="21" spans="1:22" ht="48.75" customHeight="1">
      <c r="A21" s="396"/>
      <c r="B21" s="403" t="s">
        <v>761</v>
      </c>
      <c r="C21" s="411" t="s">
        <v>762</v>
      </c>
      <c r="D21" s="412" t="s">
        <v>763</v>
      </c>
      <c r="E21" s="412" t="s">
        <v>764</v>
      </c>
      <c r="F21" s="412" t="s">
        <v>762</v>
      </c>
      <c r="G21" s="412" t="s">
        <v>765</v>
      </c>
      <c r="H21" s="412" t="s">
        <v>650</v>
      </c>
      <c r="I21" s="413" t="s">
        <v>766</v>
      </c>
      <c r="J21" s="412" t="s">
        <v>767</v>
      </c>
      <c r="K21" s="412" t="s">
        <v>637</v>
      </c>
      <c r="L21" s="413" t="s">
        <v>766</v>
      </c>
      <c r="M21" s="413" t="s">
        <v>768</v>
      </c>
      <c r="N21" s="413" t="s">
        <v>769</v>
      </c>
      <c r="O21" s="413" t="s">
        <v>650</v>
      </c>
      <c r="P21" s="413" t="s">
        <v>765</v>
      </c>
      <c r="Q21" s="413" t="s">
        <v>768</v>
      </c>
      <c r="R21" s="413" t="s">
        <v>769</v>
      </c>
      <c r="S21" s="413" t="s">
        <v>770</v>
      </c>
      <c r="T21" s="413" t="s">
        <v>771</v>
      </c>
      <c r="U21" s="413" t="s">
        <v>765</v>
      </c>
      <c r="V21" s="414" t="s">
        <v>852</v>
      </c>
    </row>
    <row r="22" spans="1:21" ht="44.25" customHeight="1">
      <c r="A22" s="416"/>
      <c r="B22" s="416"/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16"/>
    </row>
    <row r="23" spans="1:21" ht="15">
      <c r="A23" s="392"/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5"/>
      <c r="N23" s="415"/>
      <c r="O23" s="415"/>
      <c r="P23" s="415"/>
      <c r="Q23" s="415"/>
      <c r="R23" s="415"/>
      <c r="S23" s="415"/>
      <c r="T23" s="415"/>
      <c r="U23" s="415"/>
    </row>
    <row r="24" spans="1:21" ht="15">
      <c r="A24" s="392"/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5"/>
      <c r="N24" s="415"/>
      <c r="O24" s="415"/>
      <c r="P24" s="415"/>
      <c r="Q24" s="415"/>
      <c r="R24" s="415"/>
      <c r="S24" s="415"/>
      <c r="T24" s="415"/>
      <c r="U24" s="415"/>
    </row>
    <row r="25" spans="1:21" ht="15" customHeight="1">
      <c r="A25" s="392"/>
      <c r="B25" s="936" t="s">
        <v>772</v>
      </c>
      <c r="C25" s="936"/>
      <c r="D25" s="936"/>
      <c r="E25" s="936"/>
      <c r="F25" s="936"/>
      <c r="G25" s="936"/>
      <c r="H25" s="936"/>
      <c r="I25" s="936"/>
      <c r="J25" s="936"/>
      <c r="K25" s="936"/>
      <c r="L25" s="936"/>
      <c r="M25" s="936"/>
      <c r="N25" s="936"/>
      <c r="O25" s="936"/>
      <c r="P25" s="936"/>
      <c r="Q25" s="936"/>
      <c r="R25" s="936"/>
      <c r="S25" s="936"/>
      <c r="T25" s="936"/>
      <c r="U25" s="417"/>
    </row>
    <row r="26" spans="1:21" ht="15" customHeight="1">
      <c r="A26" s="392"/>
      <c r="B26" s="936" t="s">
        <v>773</v>
      </c>
      <c r="C26" s="936"/>
      <c r="D26" s="936"/>
      <c r="E26" s="936"/>
      <c r="F26" s="936"/>
      <c r="G26" s="936"/>
      <c r="H26" s="936"/>
      <c r="I26" s="936"/>
      <c r="J26" s="936"/>
      <c r="K26" s="936"/>
      <c r="L26" s="936"/>
      <c r="M26" s="936"/>
      <c r="N26" s="936"/>
      <c r="O26" s="936"/>
      <c r="P26" s="936"/>
      <c r="Q26" s="936"/>
      <c r="R26" s="936"/>
      <c r="S26" s="936"/>
      <c r="T26" s="936"/>
      <c r="U26" s="417"/>
    </row>
    <row r="27" spans="1:20" ht="15">
      <c r="A27" s="392"/>
      <c r="B27" s="936" t="s">
        <v>596</v>
      </c>
      <c r="C27" s="936"/>
      <c r="D27" s="936"/>
      <c r="E27" s="936"/>
      <c r="F27" s="936"/>
      <c r="G27" s="936"/>
      <c r="H27" s="936"/>
      <c r="I27" s="936"/>
      <c r="J27" s="936"/>
      <c r="K27" s="936"/>
      <c r="L27" s="936"/>
      <c r="M27" s="936"/>
      <c r="N27" s="417"/>
      <c r="O27" s="417"/>
      <c r="P27" s="417"/>
      <c r="Q27" s="417"/>
      <c r="R27" s="417"/>
      <c r="S27" s="417"/>
      <c r="T27" s="417"/>
    </row>
  </sheetData>
  <sheetProtection/>
  <mergeCells count="9">
    <mergeCell ref="B26:T26"/>
    <mergeCell ref="B27:M27"/>
    <mergeCell ref="V3:V4"/>
    <mergeCell ref="A1:T1"/>
    <mergeCell ref="A3:A4"/>
    <mergeCell ref="B3:B4"/>
    <mergeCell ref="C3:C4"/>
    <mergeCell ref="D3:H3"/>
    <mergeCell ref="B25:T25"/>
  </mergeCells>
  <printOptions horizontalCentered="1" verticalCentered="1"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SheetLayoutView="75" zoomScalePageLayoutView="0" workbookViewId="0" topLeftCell="D1">
      <selection activeCell="A5" sqref="A5:IV5"/>
    </sheetView>
  </sheetViews>
  <sheetFormatPr defaultColWidth="9.140625" defaultRowHeight="12.75"/>
  <cols>
    <col min="1" max="1" width="27.421875" style="0" customWidth="1"/>
    <col min="2" max="2" width="12.140625" style="0" customWidth="1"/>
    <col min="3" max="3" width="11.421875" style="0" customWidth="1"/>
    <col min="4" max="4" width="12.421875" style="0" customWidth="1"/>
    <col min="5" max="5" width="11.140625" style="0" customWidth="1"/>
    <col min="6" max="6" width="9.28125" style="0" customWidth="1"/>
    <col min="7" max="7" width="13.57421875" style="0" customWidth="1"/>
    <col min="8" max="8" width="11.28125" style="0" customWidth="1"/>
    <col min="9" max="9" width="12.8515625" style="0" customWidth="1"/>
    <col min="10" max="10" width="11.140625" style="0" customWidth="1"/>
    <col min="11" max="11" width="10.140625" style="0" customWidth="1"/>
    <col min="12" max="12" width="12.421875" style="0" customWidth="1"/>
    <col min="13" max="13" width="12.00390625" style="0" customWidth="1"/>
    <col min="14" max="14" width="12.57421875" style="0" customWidth="1"/>
    <col min="15" max="15" width="11.8515625" style="0" customWidth="1"/>
    <col min="16" max="16" width="10.421875" style="0" customWidth="1"/>
  </cols>
  <sheetData>
    <row r="1" spans="1:18" ht="30.75" customHeight="1">
      <c r="A1" s="762" t="s">
        <v>821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15"/>
      <c r="R1" s="15"/>
    </row>
    <row r="2" spans="1:18" ht="13.5" thickBot="1">
      <c r="A2" s="5" t="s">
        <v>196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5"/>
      <c r="R2" s="15"/>
    </row>
    <row r="3" spans="1:18" ht="13.5" thickBot="1">
      <c r="A3" s="779" t="s">
        <v>16</v>
      </c>
      <c r="B3" s="757" t="s">
        <v>0</v>
      </c>
      <c r="C3" s="760"/>
      <c r="D3" s="760"/>
      <c r="E3" s="760"/>
      <c r="F3" s="761"/>
      <c r="G3" s="757" t="s">
        <v>1</v>
      </c>
      <c r="H3" s="760"/>
      <c r="I3" s="760"/>
      <c r="J3" s="760"/>
      <c r="K3" s="761"/>
      <c r="L3" s="757" t="s">
        <v>2</v>
      </c>
      <c r="M3" s="760"/>
      <c r="N3" s="760"/>
      <c r="O3" s="760"/>
      <c r="P3" s="761"/>
      <c r="Q3" s="15"/>
      <c r="R3" s="15"/>
    </row>
    <row r="4" spans="1:18" ht="26.25" customHeight="1" thickBot="1">
      <c r="A4" s="778"/>
      <c r="B4" s="360" t="s">
        <v>22</v>
      </c>
      <c r="C4" s="361" t="s">
        <v>23</v>
      </c>
      <c r="D4" s="361" t="s">
        <v>24</v>
      </c>
      <c r="E4" s="361" t="s">
        <v>25</v>
      </c>
      <c r="F4" s="362" t="s">
        <v>26</v>
      </c>
      <c r="G4" s="360" t="s">
        <v>22</v>
      </c>
      <c r="H4" s="361" t="s">
        <v>23</v>
      </c>
      <c r="I4" s="361" t="s">
        <v>24</v>
      </c>
      <c r="J4" s="361" t="s">
        <v>25</v>
      </c>
      <c r="K4" s="362" t="s">
        <v>26</v>
      </c>
      <c r="L4" s="363" t="s">
        <v>22</v>
      </c>
      <c r="M4" s="361" t="s">
        <v>23</v>
      </c>
      <c r="N4" s="361" t="s">
        <v>24</v>
      </c>
      <c r="O4" s="361" t="s">
        <v>25</v>
      </c>
      <c r="P4" s="362" t="s">
        <v>26</v>
      </c>
      <c r="Q4" s="15"/>
      <c r="R4" s="15"/>
    </row>
    <row r="5" spans="1:17" ht="12.75">
      <c r="A5" s="248" t="s">
        <v>571</v>
      </c>
      <c r="B5" s="82">
        <v>65554</v>
      </c>
      <c r="C5" s="83">
        <v>63830</v>
      </c>
      <c r="D5" s="83">
        <v>60655</v>
      </c>
      <c r="E5" s="110">
        <f>+D5/C5*100</f>
        <v>95.02584991383361</v>
      </c>
      <c r="F5" s="115">
        <f aca="true" t="shared" si="0" ref="F5:F17">+D5/B5*100</f>
        <v>92.52677182170424</v>
      </c>
      <c r="G5" s="554">
        <v>48115</v>
      </c>
      <c r="H5" s="83">
        <v>46758</v>
      </c>
      <c r="I5" s="83">
        <v>44205</v>
      </c>
      <c r="J5" s="110">
        <f aca="true" t="shared" si="1" ref="J5:J14">+I5/H5*100</f>
        <v>94.53997176953676</v>
      </c>
      <c r="K5" s="115">
        <f>+I5/G5*100</f>
        <v>91.87363608022446</v>
      </c>
      <c r="L5" s="535">
        <v>17439</v>
      </c>
      <c r="M5" s="332">
        <v>17072</v>
      </c>
      <c r="N5" s="83">
        <v>16450</v>
      </c>
      <c r="O5" s="110">
        <f aca="true" t="shared" si="2" ref="O5:O17">+N5/M5*100</f>
        <v>96.35660731021557</v>
      </c>
      <c r="P5" s="115">
        <f>+N5/L5*100</f>
        <v>94.32880325706749</v>
      </c>
      <c r="Q5" s="15"/>
    </row>
    <row r="6" spans="1:17" ht="12.75">
      <c r="A6" s="249" t="s">
        <v>7</v>
      </c>
      <c r="B6" s="85">
        <v>67257</v>
      </c>
      <c r="C6" s="1">
        <v>65604</v>
      </c>
      <c r="D6" s="1">
        <v>59211</v>
      </c>
      <c r="E6" s="10">
        <f>+D6/C6*100</f>
        <v>90.25516736784343</v>
      </c>
      <c r="F6" s="116">
        <f t="shared" si="0"/>
        <v>88.03693295865115</v>
      </c>
      <c r="G6" s="555">
        <v>49325</v>
      </c>
      <c r="H6" s="1">
        <v>48053</v>
      </c>
      <c r="I6" s="1">
        <v>42429</v>
      </c>
      <c r="J6" s="10">
        <f t="shared" si="1"/>
        <v>88.29625621709363</v>
      </c>
      <c r="K6" s="116">
        <f>+I6/G6*100</f>
        <v>86.01926001013685</v>
      </c>
      <c r="L6" s="85">
        <v>17932</v>
      </c>
      <c r="M6" s="79">
        <v>17548</v>
      </c>
      <c r="N6" s="1">
        <v>16782</v>
      </c>
      <c r="O6" s="10">
        <f t="shared" si="2"/>
        <v>95.6348301800775</v>
      </c>
      <c r="P6" s="116">
        <f>+N6/L6*100</f>
        <v>93.58688378318091</v>
      </c>
      <c r="Q6" s="15"/>
    </row>
    <row r="7" spans="1:17" ht="12.75">
      <c r="A7" s="249" t="s">
        <v>8</v>
      </c>
      <c r="B7" s="85">
        <v>68102</v>
      </c>
      <c r="C7" s="1">
        <v>66169</v>
      </c>
      <c r="D7" s="1">
        <v>63010</v>
      </c>
      <c r="E7" s="10">
        <f aca="true" t="shared" si="3" ref="E7:E14">+D7/C7*100</f>
        <v>95.22586105275884</v>
      </c>
      <c r="F7" s="116">
        <f t="shared" si="0"/>
        <v>92.52298023552906</v>
      </c>
      <c r="G7" s="555">
        <v>49722</v>
      </c>
      <c r="H7" s="1">
        <v>48253</v>
      </c>
      <c r="I7" s="1">
        <v>45598</v>
      </c>
      <c r="J7" s="10">
        <f t="shared" si="1"/>
        <v>94.49775143514393</v>
      </c>
      <c r="K7" s="116">
        <f>+I7/G7*100</f>
        <v>91.70588471903785</v>
      </c>
      <c r="L7" s="85">
        <v>18380</v>
      </c>
      <c r="M7" s="79">
        <v>17916</v>
      </c>
      <c r="N7" s="1">
        <v>17412</v>
      </c>
      <c r="O7" s="10">
        <f t="shared" si="2"/>
        <v>97.1868720696584</v>
      </c>
      <c r="P7" s="116">
        <f aca="true" t="shared" si="4" ref="P7:P17">+N7/L7*100</f>
        <v>94.73340587595213</v>
      </c>
      <c r="Q7" s="15"/>
    </row>
    <row r="8" spans="1:17" ht="12.75">
      <c r="A8" s="249" t="s">
        <v>9</v>
      </c>
      <c r="B8" s="85">
        <v>73764</v>
      </c>
      <c r="C8" s="1">
        <v>63725</v>
      </c>
      <c r="D8" s="1">
        <v>58886</v>
      </c>
      <c r="E8" s="10">
        <f t="shared" si="3"/>
        <v>92.40643389564535</v>
      </c>
      <c r="F8" s="116">
        <f t="shared" si="0"/>
        <v>79.83026950816117</v>
      </c>
      <c r="G8" s="555">
        <v>54972</v>
      </c>
      <c r="H8" s="1">
        <v>45619</v>
      </c>
      <c r="I8" s="1">
        <v>41305</v>
      </c>
      <c r="J8" s="10">
        <f t="shared" si="1"/>
        <v>90.54341392840702</v>
      </c>
      <c r="K8" s="116">
        <f aca="true" t="shared" si="5" ref="K8:K17">+I8/G8*100</f>
        <v>75.13825220112057</v>
      </c>
      <c r="L8" s="85">
        <v>18792</v>
      </c>
      <c r="M8" s="79">
        <v>18106</v>
      </c>
      <c r="N8" s="1">
        <v>17581</v>
      </c>
      <c r="O8" s="10">
        <f t="shared" si="2"/>
        <v>97.10040870429691</v>
      </c>
      <c r="P8" s="116">
        <f t="shared" si="4"/>
        <v>93.55576841209026</v>
      </c>
      <c r="Q8" s="15"/>
    </row>
    <row r="9" spans="1:17" ht="12.75">
      <c r="A9" s="249" t="s">
        <v>10</v>
      </c>
      <c r="B9" s="85">
        <v>65554</v>
      </c>
      <c r="C9" s="1">
        <v>64275</v>
      </c>
      <c r="D9" s="1">
        <v>61099</v>
      </c>
      <c r="E9" s="10">
        <f t="shared" si="3"/>
        <v>95.05873201089071</v>
      </c>
      <c r="F9" s="116">
        <f t="shared" si="0"/>
        <v>93.20407602892273</v>
      </c>
      <c r="G9" s="555">
        <v>48115</v>
      </c>
      <c r="H9" s="1">
        <v>47202</v>
      </c>
      <c r="I9" s="1">
        <v>44644</v>
      </c>
      <c r="J9" s="10">
        <f t="shared" si="1"/>
        <v>94.58073810431762</v>
      </c>
      <c r="K9" s="116">
        <f t="shared" si="5"/>
        <v>92.78603346149849</v>
      </c>
      <c r="L9" s="536">
        <v>17439</v>
      </c>
      <c r="M9" s="79">
        <v>17073</v>
      </c>
      <c r="N9" s="1">
        <v>16455</v>
      </c>
      <c r="O9" s="10">
        <f t="shared" si="2"/>
        <v>96.38024951678088</v>
      </c>
      <c r="P9" s="116">
        <f t="shared" si="4"/>
        <v>94.35747462583863</v>
      </c>
      <c r="Q9" s="15"/>
    </row>
    <row r="10" spans="1:17" ht="12.75">
      <c r="A10" s="249" t="s">
        <v>11</v>
      </c>
      <c r="B10" s="85">
        <v>67257</v>
      </c>
      <c r="C10" s="1">
        <v>65663</v>
      </c>
      <c r="D10" s="1">
        <v>59459</v>
      </c>
      <c r="E10" s="10">
        <f t="shared" si="3"/>
        <v>90.55175669707445</v>
      </c>
      <c r="F10" s="116">
        <f t="shared" si="0"/>
        <v>88.40566781152891</v>
      </c>
      <c r="G10" s="555">
        <v>49325</v>
      </c>
      <c r="H10" s="1">
        <v>48122</v>
      </c>
      <c r="I10" s="1">
        <v>42679</v>
      </c>
      <c r="J10" s="10">
        <f t="shared" si="1"/>
        <v>88.68916503885956</v>
      </c>
      <c r="K10" s="116">
        <f t="shared" si="5"/>
        <v>86.52610238215915</v>
      </c>
      <c r="L10" s="85">
        <v>17932</v>
      </c>
      <c r="M10" s="79">
        <v>17541</v>
      </c>
      <c r="N10" s="1">
        <v>16780</v>
      </c>
      <c r="O10" s="10">
        <f t="shared" si="2"/>
        <v>95.66159283963286</v>
      </c>
      <c r="P10" s="116">
        <f t="shared" si="4"/>
        <v>93.57573053758644</v>
      </c>
      <c r="Q10" s="15"/>
    </row>
    <row r="11" spans="1:17" ht="12.75">
      <c r="A11" s="249" t="s">
        <v>12</v>
      </c>
      <c r="B11" s="85">
        <v>68102</v>
      </c>
      <c r="C11" s="1">
        <v>66211</v>
      </c>
      <c r="D11" s="1">
        <v>63096</v>
      </c>
      <c r="E11" s="10">
        <f t="shared" si="3"/>
        <v>95.29534367401186</v>
      </c>
      <c r="F11" s="116">
        <f t="shared" si="0"/>
        <v>92.64926140201463</v>
      </c>
      <c r="G11" s="555">
        <v>49722</v>
      </c>
      <c r="H11" s="1">
        <v>48250</v>
      </c>
      <c r="I11" s="1">
        <v>45680</v>
      </c>
      <c r="J11" s="10">
        <f t="shared" si="1"/>
        <v>94.67357512953369</v>
      </c>
      <c r="K11" s="116">
        <f>+I11/G11*100</f>
        <v>91.8708016572141</v>
      </c>
      <c r="L11" s="85">
        <v>18380</v>
      </c>
      <c r="M11" s="79">
        <v>17961</v>
      </c>
      <c r="N11" s="1">
        <v>17416</v>
      </c>
      <c r="O11" s="10">
        <f t="shared" si="2"/>
        <v>96.96564779243917</v>
      </c>
      <c r="P11" s="116">
        <f t="shared" si="4"/>
        <v>94.75516866158868</v>
      </c>
      <c r="Q11" s="15"/>
    </row>
    <row r="12" spans="1:17" ht="12.75">
      <c r="A12" s="249" t="s">
        <v>13</v>
      </c>
      <c r="B12" s="85">
        <v>73764</v>
      </c>
      <c r="C12" s="1">
        <v>63625</v>
      </c>
      <c r="D12" s="1">
        <v>58053</v>
      </c>
      <c r="E12" s="10">
        <f t="shared" si="3"/>
        <v>91.24243614931238</v>
      </c>
      <c r="F12" s="116">
        <f t="shared" si="0"/>
        <v>78.70099235399381</v>
      </c>
      <c r="G12" s="555">
        <v>54972</v>
      </c>
      <c r="H12" s="1">
        <v>45520</v>
      </c>
      <c r="I12" s="1">
        <v>40479</v>
      </c>
      <c r="J12" s="10">
        <f t="shared" si="1"/>
        <v>88.92574692442882</v>
      </c>
      <c r="K12" s="116">
        <f t="shared" si="5"/>
        <v>73.63566906788911</v>
      </c>
      <c r="L12" s="85">
        <v>18792</v>
      </c>
      <c r="M12" s="79">
        <v>18105</v>
      </c>
      <c r="N12" s="1">
        <v>17574</v>
      </c>
      <c r="O12" s="10">
        <f t="shared" si="2"/>
        <v>97.06710853355428</v>
      </c>
      <c r="P12" s="116">
        <f t="shared" si="4"/>
        <v>93.51851851851852</v>
      </c>
      <c r="Q12" s="15"/>
    </row>
    <row r="13" spans="1:17" ht="12.75">
      <c r="A13" s="249" t="s">
        <v>14</v>
      </c>
      <c r="B13" s="85">
        <v>67257</v>
      </c>
      <c r="C13" s="1">
        <v>67085</v>
      </c>
      <c r="D13" s="1">
        <v>57545</v>
      </c>
      <c r="E13" s="10">
        <f t="shared" si="3"/>
        <v>85.7792352985019</v>
      </c>
      <c r="F13" s="116">
        <f t="shared" si="0"/>
        <v>85.55986737439969</v>
      </c>
      <c r="G13" s="555">
        <v>49325</v>
      </c>
      <c r="H13" s="1">
        <v>47640</v>
      </c>
      <c r="I13" s="1">
        <v>40804</v>
      </c>
      <c r="J13" s="10">
        <f t="shared" si="1"/>
        <v>85.65071368597818</v>
      </c>
      <c r="K13" s="116">
        <f t="shared" si="5"/>
        <v>82.72478459199189</v>
      </c>
      <c r="L13" s="85">
        <v>17932</v>
      </c>
      <c r="M13" s="79">
        <v>19445</v>
      </c>
      <c r="N13" s="1">
        <v>16741</v>
      </c>
      <c r="O13" s="10">
        <f t="shared" si="2"/>
        <v>86.09411159681152</v>
      </c>
      <c r="P13" s="116">
        <f t="shared" si="4"/>
        <v>93.35824224849432</v>
      </c>
      <c r="Q13" s="15"/>
    </row>
    <row r="14" spans="1:17" ht="12.75">
      <c r="A14" s="249" t="s">
        <v>224</v>
      </c>
      <c r="B14" s="85">
        <v>68102</v>
      </c>
      <c r="C14" s="1">
        <v>69441</v>
      </c>
      <c r="D14" s="1">
        <v>61960</v>
      </c>
      <c r="E14" s="10">
        <f t="shared" si="3"/>
        <v>89.22682565055227</v>
      </c>
      <c r="F14" s="116">
        <f t="shared" si="0"/>
        <v>90.98117529587971</v>
      </c>
      <c r="G14" s="555">
        <v>49722</v>
      </c>
      <c r="H14" s="1">
        <v>49363</v>
      </c>
      <c r="I14" s="1">
        <v>44047</v>
      </c>
      <c r="J14" s="10">
        <f t="shared" si="1"/>
        <v>89.23080039705853</v>
      </c>
      <c r="K14" s="116">
        <f t="shared" si="5"/>
        <v>88.58654116889907</v>
      </c>
      <c r="L14" s="85">
        <v>18380</v>
      </c>
      <c r="M14" s="79">
        <v>20078</v>
      </c>
      <c r="N14" s="1">
        <v>17913</v>
      </c>
      <c r="O14" s="10">
        <f t="shared" si="2"/>
        <v>89.21705349138361</v>
      </c>
      <c r="P14" s="116">
        <f t="shared" si="4"/>
        <v>97.45919477693144</v>
      </c>
      <c r="Q14" s="15"/>
    </row>
    <row r="15" spans="1:17" ht="12.75">
      <c r="A15" s="249" t="s">
        <v>225</v>
      </c>
      <c r="B15" s="85">
        <v>65554</v>
      </c>
      <c r="C15" s="1">
        <v>64113</v>
      </c>
      <c r="D15" s="1">
        <v>60225</v>
      </c>
      <c r="E15" s="10">
        <f>+D15/C15*100</f>
        <v>93.93570726685697</v>
      </c>
      <c r="F15" s="116">
        <f t="shared" si="0"/>
        <v>91.87082405345211</v>
      </c>
      <c r="G15" s="555">
        <v>48115</v>
      </c>
      <c r="H15" s="1">
        <v>47046</v>
      </c>
      <c r="I15" s="1">
        <v>43800</v>
      </c>
      <c r="J15" s="10">
        <f>+I15/H15*100</f>
        <v>93.10036985078433</v>
      </c>
      <c r="K15" s="116">
        <f>+I15/G15*100</f>
        <v>91.03190273303544</v>
      </c>
      <c r="L15" s="536">
        <v>17439</v>
      </c>
      <c r="M15" s="79">
        <v>17067</v>
      </c>
      <c r="N15" s="1">
        <v>16425</v>
      </c>
      <c r="O15" s="10">
        <f>+N15/M15*100</f>
        <v>96.23835471963437</v>
      </c>
      <c r="P15" s="116">
        <f t="shared" si="4"/>
        <v>94.18544641321176</v>
      </c>
      <c r="Q15" s="15"/>
    </row>
    <row r="16" spans="1:17" ht="12.75">
      <c r="A16" s="249" t="s">
        <v>226</v>
      </c>
      <c r="B16" s="85">
        <v>78101</v>
      </c>
      <c r="C16" s="1">
        <v>69377</v>
      </c>
      <c r="D16" s="1">
        <v>54202</v>
      </c>
      <c r="E16" s="10">
        <f>+D16/C16*100</f>
        <v>78.12675670611297</v>
      </c>
      <c r="F16" s="116">
        <f t="shared" si="0"/>
        <v>69.39987964302634</v>
      </c>
      <c r="G16" s="555">
        <v>58071</v>
      </c>
      <c r="H16" s="1">
        <v>50379</v>
      </c>
      <c r="I16" s="1">
        <v>37103</v>
      </c>
      <c r="J16" s="10">
        <f>+I16/H16*100</f>
        <v>73.64775005458624</v>
      </c>
      <c r="K16" s="116">
        <f>+I16/G16*100</f>
        <v>63.89247645124072</v>
      </c>
      <c r="L16" s="85">
        <v>20030</v>
      </c>
      <c r="M16" s="79">
        <v>18998</v>
      </c>
      <c r="N16" s="1">
        <v>17099</v>
      </c>
      <c r="O16" s="10">
        <f>+N16/M16*100</f>
        <v>90.00421096957575</v>
      </c>
      <c r="P16" s="116">
        <f>+N16/L16*100</f>
        <v>85.36694957563654</v>
      </c>
      <c r="Q16" s="15"/>
    </row>
    <row r="17" spans="1:17" ht="13.5" thickBot="1">
      <c r="A17" s="250" t="s">
        <v>198</v>
      </c>
      <c r="B17" s="93">
        <v>65554</v>
      </c>
      <c r="C17" s="3">
        <v>64460</v>
      </c>
      <c r="D17" s="3">
        <v>61363</v>
      </c>
      <c r="E17" s="112">
        <f>+D17/C17*100</f>
        <v>95.19547005895129</v>
      </c>
      <c r="F17" s="130">
        <f t="shared" si="0"/>
        <v>93.606797449431</v>
      </c>
      <c r="G17" s="556">
        <v>48115</v>
      </c>
      <c r="H17" s="3">
        <v>47387</v>
      </c>
      <c r="I17" s="3">
        <v>44927</v>
      </c>
      <c r="J17" s="112">
        <f>+I17/H17*100</f>
        <v>94.80870280878722</v>
      </c>
      <c r="K17" s="130">
        <f t="shared" si="5"/>
        <v>93.37420762755897</v>
      </c>
      <c r="L17" s="553">
        <v>17439</v>
      </c>
      <c r="M17" s="333">
        <v>17073</v>
      </c>
      <c r="N17" s="3">
        <v>16439</v>
      </c>
      <c r="O17" s="112">
        <f t="shared" si="2"/>
        <v>96.28653429391437</v>
      </c>
      <c r="P17" s="130">
        <f t="shared" si="4"/>
        <v>94.26572624577098</v>
      </c>
      <c r="Q17" s="15"/>
    </row>
    <row r="18" spans="1:18" ht="12.75" hidden="1">
      <c r="A18" s="152"/>
      <c r="B18" s="31"/>
      <c r="C18" s="31"/>
      <c r="D18" s="31"/>
      <c r="E18" s="97" t="e">
        <f>+D18/C18*100</f>
        <v>#DIV/0!</v>
      </c>
      <c r="F18" s="97"/>
      <c r="G18" s="31"/>
      <c r="H18" s="31"/>
      <c r="I18" s="31"/>
      <c r="J18" s="97"/>
      <c r="K18" s="97"/>
      <c r="L18" s="31"/>
      <c r="M18" s="31"/>
      <c r="N18" s="31"/>
      <c r="O18" s="97"/>
      <c r="P18" s="97"/>
      <c r="Q18" s="15"/>
      <c r="R18" s="15"/>
    </row>
    <row r="19" spans="1:18" ht="12.75" hidden="1">
      <c r="A19" s="2"/>
      <c r="B19" s="1"/>
      <c r="C19" s="1"/>
      <c r="D19" s="1"/>
      <c r="E19" s="10" t="e">
        <f>+D19/C19*100</f>
        <v>#DIV/0!</v>
      </c>
      <c r="F19" s="10"/>
      <c r="G19" s="1"/>
      <c r="H19" s="1"/>
      <c r="I19" s="1"/>
      <c r="J19" s="10"/>
      <c r="K19" s="10"/>
      <c r="L19" s="1"/>
      <c r="M19" s="1"/>
      <c r="N19" s="1"/>
      <c r="O19" s="10"/>
      <c r="P19" s="10"/>
      <c r="Q19" s="15"/>
      <c r="R19" s="15"/>
    </row>
    <row r="20" spans="1:17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ht="12.75">
      <c r="A21" s="235"/>
    </row>
    <row r="22" ht="15" customHeight="1"/>
  </sheetData>
  <sheetProtection/>
  <mergeCells count="5">
    <mergeCell ref="A1:P1"/>
    <mergeCell ref="A3:A4"/>
    <mergeCell ref="B3:F3"/>
    <mergeCell ref="G3:K3"/>
    <mergeCell ref="L3:P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O27" sqref="O27"/>
    </sheetView>
  </sheetViews>
  <sheetFormatPr defaultColWidth="9.140625" defaultRowHeight="12.75"/>
  <cols>
    <col min="1" max="1" width="4.7109375" style="18" customWidth="1"/>
    <col min="2" max="2" width="20.140625" style="0" customWidth="1"/>
    <col min="3" max="3" width="7.00390625" style="0" customWidth="1"/>
    <col min="4" max="4" width="6.8515625" style="0" customWidth="1"/>
    <col min="5" max="5" width="8.8515625" style="0" bestFit="1" customWidth="1"/>
    <col min="6" max="6" width="7.421875" style="0" bestFit="1" customWidth="1"/>
    <col min="7" max="7" width="6.8515625" style="0" customWidth="1"/>
    <col min="8" max="8" width="8.8515625" style="0" bestFit="1" customWidth="1"/>
    <col min="9" max="9" width="7.421875" style="0" bestFit="1" customWidth="1"/>
    <col min="10" max="10" width="7.00390625" style="0" customWidth="1"/>
    <col min="11" max="11" width="8.8515625" style="0" bestFit="1" customWidth="1"/>
    <col min="12" max="12" width="7.421875" style="0" bestFit="1" customWidth="1"/>
    <col min="13" max="13" width="7.421875" style="0" customWidth="1"/>
    <col min="14" max="14" width="8.8515625" style="0" bestFit="1" customWidth="1"/>
  </cols>
  <sheetData>
    <row r="1" spans="1:14" ht="10.5" customHeight="1">
      <c r="A1" s="781" t="s">
        <v>778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</row>
    <row r="2" spans="1:14" ht="15.75" customHeight="1">
      <c r="A2" s="781"/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</row>
    <row r="3" ht="12.75" customHeight="1">
      <c r="B3" s="15" t="s">
        <v>310</v>
      </c>
    </row>
    <row r="4" spans="1:14" ht="12" customHeight="1">
      <c r="A4" s="782" t="s">
        <v>27</v>
      </c>
      <c r="B4" s="783" t="s">
        <v>28</v>
      </c>
      <c r="C4" s="783" t="s">
        <v>311</v>
      </c>
      <c r="D4" s="783"/>
      <c r="E4" s="783"/>
      <c r="F4" s="783" t="s">
        <v>312</v>
      </c>
      <c r="G4" s="783"/>
      <c r="H4" s="783"/>
      <c r="I4" s="783" t="s">
        <v>313</v>
      </c>
      <c r="J4" s="783"/>
      <c r="K4" s="783"/>
      <c r="L4" s="783" t="s">
        <v>314</v>
      </c>
      <c r="M4" s="783"/>
      <c r="N4" s="783"/>
    </row>
    <row r="5" spans="1:14" ht="11.25" customHeight="1">
      <c r="A5" s="782"/>
      <c r="B5" s="782"/>
      <c r="C5" s="1" t="s">
        <v>69</v>
      </c>
      <c r="D5" s="1" t="s">
        <v>70</v>
      </c>
      <c r="E5" s="1" t="s">
        <v>5</v>
      </c>
      <c r="F5" s="1" t="s">
        <v>69</v>
      </c>
      <c r="G5" s="1" t="s">
        <v>70</v>
      </c>
      <c r="H5" s="1" t="s">
        <v>5</v>
      </c>
      <c r="I5" s="1" t="s">
        <v>69</v>
      </c>
      <c r="J5" s="1" t="s">
        <v>70</v>
      </c>
      <c r="K5" s="1" t="s">
        <v>5</v>
      </c>
      <c r="L5" s="1" t="s">
        <v>69</v>
      </c>
      <c r="M5" s="1" t="s">
        <v>70</v>
      </c>
      <c r="N5" s="1" t="s">
        <v>5</v>
      </c>
    </row>
    <row r="6" spans="1:14" ht="15">
      <c r="A6" s="171">
        <v>1</v>
      </c>
      <c r="B6" s="172" t="s">
        <v>34</v>
      </c>
      <c r="C6" s="1">
        <v>16401</v>
      </c>
      <c r="D6" s="1">
        <v>15482</v>
      </c>
      <c r="E6" s="10">
        <f aca="true" t="shared" si="0" ref="E6:E30">+D6/C6*100</f>
        <v>94.3966831290775</v>
      </c>
      <c r="F6" s="1">
        <v>17269</v>
      </c>
      <c r="G6" s="1">
        <v>14377</v>
      </c>
      <c r="H6" s="10">
        <f aca="true" t="shared" si="1" ref="H6:H30">+G6/F6*100</f>
        <v>83.2532283282182</v>
      </c>
      <c r="I6" s="1">
        <v>15327</v>
      </c>
      <c r="J6" s="1">
        <v>14476</v>
      </c>
      <c r="K6" s="10">
        <f aca="true" t="shared" si="2" ref="K6:K30">+J6/I6*100</f>
        <v>94.44770666144711</v>
      </c>
      <c r="L6" s="1">
        <v>10584</v>
      </c>
      <c r="M6" s="1">
        <v>8785</v>
      </c>
      <c r="N6" s="10">
        <f aca="true" t="shared" si="3" ref="N6:N30">+M6/L6*100</f>
        <v>83.0026455026455</v>
      </c>
    </row>
    <row r="7" spans="1:14" ht="15">
      <c r="A7" s="171">
        <v>2</v>
      </c>
      <c r="B7" s="172" t="s">
        <v>35</v>
      </c>
      <c r="C7" s="1">
        <v>2460</v>
      </c>
      <c r="D7" s="1">
        <v>2442</v>
      </c>
      <c r="E7" s="10">
        <f t="shared" si="0"/>
        <v>99.26829268292683</v>
      </c>
      <c r="F7" s="1">
        <v>2465</v>
      </c>
      <c r="G7" s="1">
        <v>2391</v>
      </c>
      <c r="H7" s="10">
        <f t="shared" si="1"/>
        <v>96.99797160243408</v>
      </c>
      <c r="I7" s="1">
        <v>2775</v>
      </c>
      <c r="J7" s="1">
        <v>2718</v>
      </c>
      <c r="K7" s="10">
        <f t="shared" si="2"/>
        <v>97.94594594594595</v>
      </c>
      <c r="L7" s="1">
        <v>2891</v>
      </c>
      <c r="M7" s="1">
        <v>2827</v>
      </c>
      <c r="N7" s="10">
        <f t="shared" si="3"/>
        <v>97.78623313732272</v>
      </c>
    </row>
    <row r="8" spans="1:14" ht="15">
      <c r="A8" s="171">
        <v>3</v>
      </c>
      <c r="B8" s="173" t="s">
        <v>36</v>
      </c>
      <c r="C8" s="1">
        <v>1296</v>
      </c>
      <c r="D8" s="1">
        <v>1259</v>
      </c>
      <c r="E8" s="10">
        <f t="shared" si="0"/>
        <v>97.14506172839506</v>
      </c>
      <c r="F8" s="1">
        <v>1387</v>
      </c>
      <c r="G8" s="1">
        <v>1329</v>
      </c>
      <c r="H8" s="10">
        <f t="shared" si="1"/>
        <v>95.81831290555155</v>
      </c>
      <c r="I8" s="1">
        <v>1404</v>
      </c>
      <c r="J8" s="1">
        <v>1367</v>
      </c>
      <c r="K8" s="10">
        <f t="shared" si="2"/>
        <v>97.36467236467237</v>
      </c>
      <c r="L8" s="1">
        <v>1585</v>
      </c>
      <c r="M8" s="1">
        <v>1356</v>
      </c>
      <c r="N8" s="10">
        <f t="shared" si="3"/>
        <v>85.55205047318613</v>
      </c>
    </row>
    <row r="9" spans="1:19" ht="15">
      <c r="A9" s="171">
        <v>4</v>
      </c>
      <c r="B9" s="173" t="s">
        <v>37</v>
      </c>
      <c r="C9" s="1">
        <v>1618</v>
      </c>
      <c r="D9" s="1">
        <v>1591</v>
      </c>
      <c r="E9" s="10">
        <f t="shared" si="0"/>
        <v>98.33127317676144</v>
      </c>
      <c r="F9" s="1">
        <v>1606</v>
      </c>
      <c r="G9" s="1">
        <v>1602</v>
      </c>
      <c r="H9" s="10">
        <f t="shared" si="1"/>
        <v>99.75093399750934</v>
      </c>
      <c r="I9" s="1">
        <v>1878</v>
      </c>
      <c r="J9" s="1">
        <v>1833</v>
      </c>
      <c r="K9" s="10">
        <f t="shared" si="2"/>
        <v>97.60383386581469</v>
      </c>
      <c r="L9" s="1">
        <v>2154</v>
      </c>
      <c r="M9" s="1">
        <v>1930</v>
      </c>
      <c r="N9" s="10">
        <f t="shared" si="3"/>
        <v>89.60074280408541</v>
      </c>
      <c r="O9" s="15"/>
      <c r="P9" s="15"/>
      <c r="Q9" s="15"/>
      <c r="R9" s="15"/>
      <c r="S9" s="15"/>
    </row>
    <row r="10" spans="1:20" ht="15">
      <c r="A10" s="171">
        <v>5</v>
      </c>
      <c r="B10" s="173" t="s">
        <v>38</v>
      </c>
      <c r="C10" s="1">
        <v>1404</v>
      </c>
      <c r="D10" s="1">
        <v>1275</v>
      </c>
      <c r="E10" s="10">
        <f t="shared" si="0"/>
        <v>90.8119658119658</v>
      </c>
      <c r="F10" s="1">
        <v>1346</v>
      </c>
      <c r="G10" s="1">
        <v>1250</v>
      </c>
      <c r="H10" s="10">
        <f t="shared" si="1"/>
        <v>92.86775631500743</v>
      </c>
      <c r="I10" s="1">
        <v>1483</v>
      </c>
      <c r="J10" s="1">
        <v>1382</v>
      </c>
      <c r="K10" s="10">
        <f t="shared" si="2"/>
        <v>93.18948078219825</v>
      </c>
      <c r="L10" s="1">
        <v>1987</v>
      </c>
      <c r="M10" s="1">
        <v>1292</v>
      </c>
      <c r="N10" s="10">
        <f t="shared" si="3"/>
        <v>65.02264720684448</v>
      </c>
      <c r="O10" s="15"/>
      <c r="P10" s="15"/>
      <c r="Q10" s="15"/>
      <c r="R10" s="15"/>
      <c r="S10" s="15"/>
      <c r="T10" s="15"/>
    </row>
    <row r="11" spans="1:14" ht="15">
      <c r="A11" s="171">
        <v>6</v>
      </c>
      <c r="B11" s="172" t="s">
        <v>39</v>
      </c>
      <c r="C11" s="1">
        <v>2477</v>
      </c>
      <c r="D11" s="1">
        <v>2447</v>
      </c>
      <c r="E11" s="10">
        <f t="shared" si="0"/>
        <v>98.78885748889786</v>
      </c>
      <c r="F11" s="1">
        <v>2604</v>
      </c>
      <c r="G11" s="1">
        <v>2499</v>
      </c>
      <c r="H11" s="10">
        <f t="shared" si="1"/>
        <v>95.96774193548387</v>
      </c>
      <c r="I11" s="1">
        <v>2663</v>
      </c>
      <c r="J11" s="1">
        <v>2647</v>
      </c>
      <c r="K11" s="10">
        <f t="shared" si="2"/>
        <v>99.39917386406309</v>
      </c>
      <c r="L11" s="1">
        <v>2866</v>
      </c>
      <c r="M11" s="1">
        <v>2736</v>
      </c>
      <c r="N11" s="10">
        <f t="shared" si="3"/>
        <v>95.46406140963015</v>
      </c>
    </row>
    <row r="12" spans="1:14" ht="15">
      <c r="A12" s="171">
        <v>7</v>
      </c>
      <c r="B12" s="173" t="s">
        <v>40</v>
      </c>
      <c r="C12" s="445">
        <v>1696</v>
      </c>
      <c r="D12" s="445">
        <v>1558</v>
      </c>
      <c r="E12" s="10">
        <f t="shared" si="0"/>
        <v>91.86320754716981</v>
      </c>
      <c r="F12" s="445">
        <v>1766</v>
      </c>
      <c r="G12" s="445">
        <v>1650</v>
      </c>
      <c r="H12" s="10">
        <f t="shared" si="1"/>
        <v>93.43148357870895</v>
      </c>
      <c r="I12" s="445">
        <v>1737</v>
      </c>
      <c r="J12" s="445">
        <v>1686</v>
      </c>
      <c r="K12" s="10">
        <f t="shared" si="2"/>
        <v>97.06390328151986</v>
      </c>
      <c r="L12" s="445">
        <v>2016</v>
      </c>
      <c r="M12" s="445">
        <v>1932</v>
      </c>
      <c r="N12" s="10">
        <f t="shared" si="3"/>
        <v>95.83333333333334</v>
      </c>
    </row>
    <row r="13" spans="1:14" ht="15">
      <c r="A13" s="171">
        <v>8</v>
      </c>
      <c r="B13" s="173" t="s">
        <v>41</v>
      </c>
      <c r="C13" s="1">
        <v>830</v>
      </c>
      <c r="D13" s="1">
        <v>802</v>
      </c>
      <c r="E13" s="10">
        <f t="shared" si="0"/>
        <v>96.62650602409639</v>
      </c>
      <c r="F13" s="1">
        <v>848</v>
      </c>
      <c r="G13" s="1">
        <v>824</v>
      </c>
      <c r="H13" s="10">
        <f t="shared" si="1"/>
        <v>97.16981132075472</v>
      </c>
      <c r="I13" s="1">
        <v>889</v>
      </c>
      <c r="J13" s="1">
        <v>848</v>
      </c>
      <c r="K13" s="10">
        <f t="shared" si="2"/>
        <v>95.3880764904387</v>
      </c>
      <c r="L13" s="1">
        <v>1041</v>
      </c>
      <c r="M13" s="1">
        <v>1020</v>
      </c>
      <c r="N13" s="10">
        <f t="shared" si="3"/>
        <v>97.98270893371757</v>
      </c>
    </row>
    <row r="14" spans="1:14" ht="15">
      <c r="A14" s="171">
        <v>9</v>
      </c>
      <c r="B14" s="173" t="s">
        <v>42</v>
      </c>
      <c r="C14" s="1">
        <v>694</v>
      </c>
      <c r="D14" s="1">
        <v>670</v>
      </c>
      <c r="E14" s="10">
        <f t="shared" si="0"/>
        <v>96.54178674351584</v>
      </c>
      <c r="F14" s="1">
        <v>656</v>
      </c>
      <c r="G14" s="1">
        <v>639</v>
      </c>
      <c r="H14" s="10">
        <f t="shared" si="1"/>
        <v>97.40853658536585</v>
      </c>
      <c r="I14" s="1">
        <v>739</v>
      </c>
      <c r="J14" s="1">
        <v>724</v>
      </c>
      <c r="K14" s="10">
        <f t="shared" si="2"/>
        <v>97.9702300405954</v>
      </c>
      <c r="L14" s="1">
        <v>811</v>
      </c>
      <c r="M14" s="1">
        <v>802</v>
      </c>
      <c r="N14" s="10">
        <f t="shared" si="3"/>
        <v>98.89025893958076</v>
      </c>
    </row>
    <row r="15" spans="1:14" ht="15">
      <c r="A15" s="171">
        <v>10</v>
      </c>
      <c r="B15" s="173" t="s">
        <v>43</v>
      </c>
      <c r="C15" s="32">
        <v>2241</v>
      </c>
      <c r="D15" s="1">
        <v>2211</v>
      </c>
      <c r="E15" s="10">
        <f>+D15/C15*100</f>
        <v>98.66131191432396</v>
      </c>
      <c r="F15" s="1">
        <v>2389</v>
      </c>
      <c r="G15" s="1">
        <v>2328</v>
      </c>
      <c r="H15" s="10">
        <f>+G15/F15*100</f>
        <v>97.44663038928422</v>
      </c>
      <c r="I15" s="1">
        <v>2591</v>
      </c>
      <c r="J15" s="1">
        <v>2576</v>
      </c>
      <c r="K15" s="10">
        <f>+J15/I15*100</f>
        <v>99.42107294480896</v>
      </c>
      <c r="L15" s="1">
        <v>2780</v>
      </c>
      <c r="M15" s="1">
        <v>2346</v>
      </c>
      <c r="N15" s="10">
        <f>+M15/L15*100</f>
        <v>84.38848920863309</v>
      </c>
    </row>
    <row r="16" spans="1:14" ht="15">
      <c r="A16" s="171">
        <v>11</v>
      </c>
      <c r="B16" s="173" t="s">
        <v>44</v>
      </c>
      <c r="C16" s="1">
        <v>1717</v>
      </c>
      <c r="D16" s="1">
        <v>1653</v>
      </c>
      <c r="E16" s="10">
        <f>+D16/C16*100</f>
        <v>96.27256843331392</v>
      </c>
      <c r="F16" s="1">
        <v>1740</v>
      </c>
      <c r="G16" s="1">
        <v>1556</v>
      </c>
      <c r="H16" s="10">
        <f>+G16/F16*100</f>
        <v>89.42528735632183</v>
      </c>
      <c r="I16" s="1">
        <v>1813</v>
      </c>
      <c r="J16" s="1">
        <v>1783</v>
      </c>
      <c r="K16" s="10">
        <f>+J16/I16*100</f>
        <v>98.34528405956976</v>
      </c>
      <c r="L16" s="1">
        <v>2027</v>
      </c>
      <c r="M16" s="1">
        <v>2010</v>
      </c>
      <c r="N16" s="10">
        <f t="shared" si="3"/>
        <v>99.16132215096202</v>
      </c>
    </row>
    <row r="17" spans="1:16" ht="15">
      <c r="A17" s="171">
        <v>12</v>
      </c>
      <c r="B17" s="173" t="s">
        <v>45</v>
      </c>
      <c r="C17" s="1">
        <v>3716</v>
      </c>
      <c r="D17" s="1">
        <v>3392</v>
      </c>
      <c r="E17" s="10">
        <f>+D17/C17*100</f>
        <v>91.28094725511302</v>
      </c>
      <c r="F17" s="1">
        <v>3790</v>
      </c>
      <c r="G17" s="1">
        <v>3421</v>
      </c>
      <c r="H17" s="10">
        <f>+G17/F17*100</f>
        <v>90.26385224274406</v>
      </c>
      <c r="I17" s="1">
        <v>3838</v>
      </c>
      <c r="J17" s="1">
        <v>3595</v>
      </c>
      <c r="K17" s="10">
        <f t="shared" si="2"/>
        <v>93.6685773840542</v>
      </c>
      <c r="L17" s="1">
        <v>2305</v>
      </c>
      <c r="M17" s="1">
        <v>2304</v>
      </c>
      <c r="N17" s="10">
        <f t="shared" si="3"/>
        <v>99.95661605206074</v>
      </c>
      <c r="O17" s="15"/>
      <c r="P17" s="15"/>
    </row>
    <row r="18" spans="1:20" ht="15">
      <c r="A18" s="171">
        <v>13</v>
      </c>
      <c r="B18" s="173" t="s">
        <v>46</v>
      </c>
      <c r="C18" s="1">
        <v>1796</v>
      </c>
      <c r="D18" s="1">
        <v>1752</v>
      </c>
      <c r="E18" s="10">
        <f>+D18/C18*100</f>
        <v>97.55011135857461</v>
      </c>
      <c r="F18" s="1">
        <v>1911</v>
      </c>
      <c r="G18" s="1">
        <v>1833</v>
      </c>
      <c r="H18" s="10">
        <f>+G18/F18*100</f>
        <v>95.91836734693877</v>
      </c>
      <c r="I18" s="1">
        <v>2115</v>
      </c>
      <c r="J18" s="1">
        <v>2027</v>
      </c>
      <c r="K18" s="10">
        <f t="shared" si="2"/>
        <v>95.83924349881798</v>
      </c>
      <c r="L18" s="1">
        <v>2269</v>
      </c>
      <c r="M18" s="1">
        <v>2163</v>
      </c>
      <c r="N18" s="10">
        <f t="shared" si="3"/>
        <v>95.32833847509916</v>
      </c>
      <c r="O18" s="15"/>
      <c r="P18" s="15"/>
      <c r="Q18" s="15"/>
      <c r="R18" s="15"/>
      <c r="S18" s="15"/>
      <c r="T18" s="15"/>
    </row>
    <row r="19" spans="1:14" ht="14.25" customHeight="1">
      <c r="A19" s="171">
        <v>14</v>
      </c>
      <c r="B19" s="173" t="s">
        <v>47</v>
      </c>
      <c r="C19" s="1">
        <v>3230</v>
      </c>
      <c r="D19" s="1">
        <v>2664</v>
      </c>
      <c r="E19" s="10">
        <f t="shared" si="0"/>
        <v>82.47678018575851</v>
      </c>
      <c r="F19" s="1">
        <v>3142</v>
      </c>
      <c r="G19" s="1">
        <v>2182</v>
      </c>
      <c r="H19" s="10">
        <f t="shared" si="1"/>
        <v>69.4462126034373</v>
      </c>
      <c r="I19" s="1">
        <v>3382</v>
      </c>
      <c r="J19" s="1">
        <v>2845</v>
      </c>
      <c r="K19" s="10">
        <f t="shared" si="2"/>
        <v>84.12182140745121</v>
      </c>
      <c r="L19" s="1">
        <v>3512</v>
      </c>
      <c r="M19" s="1">
        <v>2875</v>
      </c>
      <c r="N19" s="10">
        <f t="shared" si="3"/>
        <v>81.8621867881549</v>
      </c>
    </row>
    <row r="20" spans="1:14" ht="15">
      <c r="A20" s="171">
        <v>15</v>
      </c>
      <c r="B20" s="173" t="s">
        <v>48</v>
      </c>
      <c r="C20" s="1">
        <v>711</v>
      </c>
      <c r="D20" s="1">
        <v>678</v>
      </c>
      <c r="E20" s="10">
        <f t="shared" si="0"/>
        <v>95.35864978902954</v>
      </c>
      <c r="F20" s="1">
        <v>697</v>
      </c>
      <c r="G20" s="1">
        <v>634</v>
      </c>
      <c r="H20" s="10">
        <f t="shared" si="1"/>
        <v>90.96126255380202</v>
      </c>
      <c r="I20" s="1">
        <v>793</v>
      </c>
      <c r="J20" s="1">
        <v>716</v>
      </c>
      <c r="K20" s="10">
        <f t="shared" si="2"/>
        <v>90.29003783102144</v>
      </c>
      <c r="L20" s="1">
        <v>1075</v>
      </c>
      <c r="M20" s="1">
        <v>875</v>
      </c>
      <c r="N20" s="10">
        <f t="shared" si="3"/>
        <v>81.3953488372093</v>
      </c>
    </row>
    <row r="21" spans="1:14" ht="15">
      <c r="A21" s="171">
        <v>16</v>
      </c>
      <c r="B21" s="173" t="s">
        <v>49</v>
      </c>
      <c r="C21" s="1">
        <v>1080</v>
      </c>
      <c r="D21" s="1">
        <v>1065</v>
      </c>
      <c r="E21" s="10">
        <f t="shared" si="0"/>
        <v>98.61111111111111</v>
      </c>
      <c r="F21" s="1">
        <v>630</v>
      </c>
      <c r="G21" s="1">
        <v>597</v>
      </c>
      <c r="H21" s="10">
        <f t="shared" si="1"/>
        <v>94.76190476190476</v>
      </c>
      <c r="I21" s="1">
        <v>673</v>
      </c>
      <c r="J21" s="1">
        <v>668</v>
      </c>
      <c r="K21" s="10">
        <f t="shared" si="2"/>
        <v>99.25705794947994</v>
      </c>
      <c r="L21" s="1">
        <v>809</v>
      </c>
      <c r="M21" s="1">
        <v>641</v>
      </c>
      <c r="N21" s="10">
        <f t="shared" si="3"/>
        <v>79.23362175525341</v>
      </c>
    </row>
    <row r="22" spans="1:14" ht="13.5" customHeight="1">
      <c r="A22" s="171">
        <v>17</v>
      </c>
      <c r="B22" s="173" t="s">
        <v>50</v>
      </c>
      <c r="C22" s="1">
        <v>1895</v>
      </c>
      <c r="D22" s="1">
        <v>1874</v>
      </c>
      <c r="E22" s="10">
        <f t="shared" si="0"/>
        <v>98.89182058047493</v>
      </c>
      <c r="F22" s="1">
        <v>1918</v>
      </c>
      <c r="G22" s="1">
        <v>1828</v>
      </c>
      <c r="H22" s="10">
        <f t="shared" si="1"/>
        <v>95.30761209593325</v>
      </c>
      <c r="I22" s="1">
        <v>2011</v>
      </c>
      <c r="J22" s="1">
        <v>1928</v>
      </c>
      <c r="K22" s="10">
        <f t="shared" si="2"/>
        <v>95.87270014917951</v>
      </c>
      <c r="L22" s="1">
        <v>2211</v>
      </c>
      <c r="M22" s="1">
        <v>2107</v>
      </c>
      <c r="N22" s="10">
        <f t="shared" si="3"/>
        <v>95.2962460425147</v>
      </c>
    </row>
    <row r="23" spans="1:14" ht="14.25" customHeight="1">
      <c r="A23" s="171">
        <v>18</v>
      </c>
      <c r="B23" s="173" t="s">
        <v>51</v>
      </c>
      <c r="C23" s="1">
        <v>1940</v>
      </c>
      <c r="D23" s="1">
        <v>1829</v>
      </c>
      <c r="E23" s="10">
        <f t="shared" si="0"/>
        <v>94.27835051546391</v>
      </c>
      <c r="F23" s="1">
        <v>1958</v>
      </c>
      <c r="G23" s="1">
        <v>1739</v>
      </c>
      <c r="H23" s="10">
        <f t="shared" si="1"/>
        <v>88.81511746680286</v>
      </c>
      <c r="I23" s="1">
        <v>2139</v>
      </c>
      <c r="J23" s="1">
        <v>1861</v>
      </c>
      <c r="K23" s="10">
        <f t="shared" si="2"/>
        <v>87.00327255726975</v>
      </c>
      <c r="L23" s="1">
        <v>2597</v>
      </c>
      <c r="M23" s="1">
        <v>2478</v>
      </c>
      <c r="N23" s="10">
        <f t="shared" si="3"/>
        <v>95.4177897574124</v>
      </c>
    </row>
    <row r="24" spans="1:14" ht="12.75" customHeight="1">
      <c r="A24" s="171">
        <v>19</v>
      </c>
      <c r="B24" s="173" t="s">
        <v>52</v>
      </c>
      <c r="C24" s="1">
        <v>1610</v>
      </c>
      <c r="D24" s="1">
        <v>1531</v>
      </c>
      <c r="E24" s="183">
        <f t="shared" si="0"/>
        <v>95.09316770186335</v>
      </c>
      <c r="F24" s="1">
        <v>1625</v>
      </c>
      <c r="G24" s="1">
        <v>1545</v>
      </c>
      <c r="H24" s="183">
        <f t="shared" si="1"/>
        <v>95.07692307692308</v>
      </c>
      <c r="I24" s="1">
        <v>1721</v>
      </c>
      <c r="J24" s="1">
        <v>1645</v>
      </c>
      <c r="K24" s="183">
        <f t="shared" si="2"/>
        <v>95.58396281231842</v>
      </c>
      <c r="L24" s="1">
        <v>1728</v>
      </c>
      <c r="M24" s="1">
        <v>1649</v>
      </c>
      <c r="N24" s="10">
        <f t="shared" si="3"/>
        <v>95.42824074074075</v>
      </c>
    </row>
    <row r="25" spans="1:14" ht="13.5" customHeight="1">
      <c r="A25" s="171">
        <v>20</v>
      </c>
      <c r="B25" s="173" t="s">
        <v>53</v>
      </c>
      <c r="C25" s="1">
        <v>1502</v>
      </c>
      <c r="D25" s="1">
        <v>1445</v>
      </c>
      <c r="E25" s="10">
        <f t="shared" si="0"/>
        <v>96.20505992010652</v>
      </c>
      <c r="F25" s="1">
        <v>1575</v>
      </c>
      <c r="G25" s="1">
        <v>1502</v>
      </c>
      <c r="H25" s="10">
        <f t="shared" si="1"/>
        <v>95.36507936507937</v>
      </c>
      <c r="I25" s="1">
        <v>1685</v>
      </c>
      <c r="J25" s="1">
        <v>1648</v>
      </c>
      <c r="K25" s="10">
        <f t="shared" si="2"/>
        <v>97.80415430267063</v>
      </c>
      <c r="L25" s="1">
        <v>1832</v>
      </c>
      <c r="M25" s="1">
        <v>1753</v>
      </c>
      <c r="N25" s="10">
        <f t="shared" si="3"/>
        <v>95.6877729257642</v>
      </c>
    </row>
    <row r="26" spans="1:14" ht="14.25" customHeight="1">
      <c r="A26" s="171">
        <v>21</v>
      </c>
      <c r="B26" s="173" t="s">
        <v>54</v>
      </c>
      <c r="C26" s="1">
        <v>1040</v>
      </c>
      <c r="D26" s="1">
        <v>1004</v>
      </c>
      <c r="E26" s="10">
        <f t="shared" si="0"/>
        <v>96.53846153846153</v>
      </c>
      <c r="F26" s="1">
        <v>1158</v>
      </c>
      <c r="G26" s="1">
        <v>1095</v>
      </c>
      <c r="H26" s="10">
        <f t="shared" si="1"/>
        <v>94.55958549222798</v>
      </c>
      <c r="I26" s="1">
        <v>1280</v>
      </c>
      <c r="J26" s="1">
        <v>1236</v>
      </c>
      <c r="K26" s="10">
        <f t="shared" si="2"/>
        <v>96.5625</v>
      </c>
      <c r="L26" s="1">
        <v>1375</v>
      </c>
      <c r="M26" s="1">
        <v>1333</v>
      </c>
      <c r="N26" s="10">
        <f t="shared" si="3"/>
        <v>96.94545454545455</v>
      </c>
    </row>
    <row r="27" spans="1:14" ht="13.5" customHeight="1">
      <c r="A27" s="171">
        <v>22</v>
      </c>
      <c r="B27" s="173" t="s">
        <v>55</v>
      </c>
      <c r="C27" s="1">
        <v>2523</v>
      </c>
      <c r="D27" s="1">
        <v>2500</v>
      </c>
      <c r="E27" s="10">
        <f t="shared" si="0"/>
        <v>99.08838684106223</v>
      </c>
      <c r="F27" s="1">
        <v>2507</v>
      </c>
      <c r="G27" s="1">
        <v>2478</v>
      </c>
      <c r="H27" s="10">
        <f t="shared" si="1"/>
        <v>98.84323893099321</v>
      </c>
      <c r="I27" s="1">
        <v>2635</v>
      </c>
      <c r="J27" s="1">
        <v>2628</v>
      </c>
      <c r="K27" s="10">
        <f t="shared" si="2"/>
        <v>99.73434535104364</v>
      </c>
      <c r="L27" s="1">
        <v>2693</v>
      </c>
      <c r="M27" s="1">
        <v>2633</v>
      </c>
      <c r="N27" s="10">
        <f t="shared" si="3"/>
        <v>97.77200148533234</v>
      </c>
    </row>
    <row r="28" spans="1:14" ht="13.5" customHeight="1">
      <c r="A28" s="171">
        <v>23</v>
      </c>
      <c r="B28" s="173" t="s">
        <v>56</v>
      </c>
      <c r="C28" s="1">
        <v>1377</v>
      </c>
      <c r="D28" s="1">
        <v>1340</v>
      </c>
      <c r="E28" s="10">
        <f t="shared" si="0"/>
        <v>97.31299927378359</v>
      </c>
      <c r="F28" s="1">
        <v>1382</v>
      </c>
      <c r="G28" s="1">
        <v>1322</v>
      </c>
      <c r="H28" s="10">
        <f t="shared" si="1"/>
        <v>95.65846599131693</v>
      </c>
      <c r="I28" s="1">
        <v>1526</v>
      </c>
      <c r="J28" s="1">
        <v>1497</v>
      </c>
      <c r="K28" s="10">
        <f t="shared" si="2"/>
        <v>98.09960681520315</v>
      </c>
      <c r="L28" s="1">
        <v>1890</v>
      </c>
      <c r="M28" s="1">
        <v>1860</v>
      </c>
      <c r="N28" s="10">
        <f t="shared" si="3"/>
        <v>98.4126984126984</v>
      </c>
    </row>
    <row r="29" spans="1:14" ht="12.75" customHeight="1">
      <c r="A29" s="171">
        <v>24</v>
      </c>
      <c r="B29" s="173" t="s">
        <v>57</v>
      </c>
      <c r="C29" s="1">
        <v>6348</v>
      </c>
      <c r="D29" s="1">
        <v>6029</v>
      </c>
      <c r="E29" s="10">
        <f t="shared" si="0"/>
        <v>94.9747952110901</v>
      </c>
      <c r="F29" s="1">
        <v>6640</v>
      </c>
      <c r="G29" s="1">
        <v>6310</v>
      </c>
      <c r="H29" s="10">
        <f t="shared" si="1"/>
        <v>95.03012048192771</v>
      </c>
      <c r="I29" s="1">
        <v>6422</v>
      </c>
      <c r="J29" s="1">
        <v>6143</v>
      </c>
      <c r="K29" s="10">
        <f t="shared" si="2"/>
        <v>95.6555590158829</v>
      </c>
      <c r="L29" s="1">
        <v>5692</v>
      </c>
      <c r="M29" s="1">
        <v>5540</v>
      </c>
      <c r="N29" s="10">
        <f t="shared" si="3"/>
        <v>97.32958538299368</v>
      </c>
    </row>
    <row r="30" spans="1:14" ht="12.75" customHeight="1">
      <c r="A30" s="171">
        <v>25</v>
      </c>
      <c r="B30" s="173" t="s">
        <v>58</v>
      </c>
      <c r="C30" s="1">
        <v>2673</v>
      </c>
      <c r="D30" s="1">
        <v>2606</v>
      </c>
      <c r="E30" s="10">
        <f t="shared" si="0"/>
        <v>97.49345304900861</v>
      </c>
      <c r="F30" s="1">
        <v>2654</v>
      </c>
      <c r="G30" s="1">
        <v>2528</v>
      </c>
      <c r="H30" s="10">
        <f t="shared" si="1"/>
        <v>95.25244913338358</v>
      </c>
      <c r="I30" s="1">
        <v>2692</v>
      </c>
      <c r="J30" s="1">
        <v>2619</v>
      </c>
      <c r="K30" s="10">
        <f t="shared" si="2"/>
        <v>97.28826151560177</v>
      </c>
      <c r="L30" s="1">
        <v>2895</v>
      </c>
      <c r="M30" s="1">
        <v>2806</v>
      </c>
      <c r="N30" s="10">
        <f t="shared" si="3"/>
        <v>96.92573402417962</v>
      </c>
    </row>
    <row r="31" spans="1:14" ht="12.75">
      <c r="A31" s="780" t="s">
        <v>1</v>
      </c>
      <c r="B31" s="780"/>
      <c r="C31" s="246">
        <f>SUM(C6:C6:C23)</f>
        <v>47202</v>
      </c>
      <c r="D31" s="246">
        <f>SUM(D6:D6:D23)</f>
        <v>44644</v>
      </c>
      <c r="E31" s="254">
        <f>+D31/C31*100</f>
        <v>94.58073810431762</v>
      </c>
      <c r="F31" s="246">
        <f>SUM(F6:F6:F23)</f>
        <v>48122</v>
      </c>
      <c r="G31" s="246">
        <f>SUM(G6:G6:G23)</f>
        <v>42679</v>
      </c>
      <c r="H31" s="254">
        <f>+G31/F31*100</f>
        <v>88.68916503885956</v>
      </c>
      <c r="I31" s="246">
        <f>SUM(I6:I6:I23)</f>
        <v>48250</v>
      </c>
      <c r="J31" s="246">
        <f>SUM(J6:J6:J23)</f>
        <v>45680</v>
      </c>
      <c r="K31" s="254">
        <f>+J31/I31*100</f>
        <v>94.67357512953369</v>
      </c>
      <c r="L31" s="246">
        <f>SUM(L6:L6:L23)</f>
        <v>45520</v>
      </c>
      <c r="M31" s="246">
        <f>SUM(M6:M6:M23)</f>
        <v>40479</v>
      </c>
      <c r="N31" s="254">
        <f>+M31/L31*100</f>
        <v>88.92574692442882</v>
      </c>
    </row>
    <row r="32" spans="1:14" ht="12.75">
      <c r="A32" s="780" t="s">
        <v>2</v>
      </c>
      <c r="B32" s="780"/>
      <c r="C32" s="246">
        <f>SUM(C24:C30)</f>
        <v>17073</v>
      </c>
      <c r="D32" s="246">
        <f>SUM(D24:D30)</f>
        <v>16455</v>
      </c>
      <c r="E32" s="254">
        <f>+D32/C32*100</f>
        <v>96.38024951678088</v>
      </c>
      <c r="F32" s="246">
        <f>SUM(F24:F30)</f>
        <v>17541</v>
      </c>
      <c r="G32" s="246">
        <f>SUM(G24:G30)</f>
        <v>16780</v>
      </c>
      <c r="H32" s="254">
        <f>+G32/F32*100</f>
        <v>95.66159283963286</v>
      </c>
      <c r="I32" s="246">
        <f>SUM(I24:I30)</f>
        <v>17961</v>
      </c>
      <c r="J32" s="246">
        <f>SUM(J24:J30)</f>
        <v>17416</v>
      </c>
      <c r="K32" s="254">
        <f>+J32/I32*100</f>
        <v>96.96564779243917</v>
      </c>
      <c r="L32" s="246">
        <f>SUM(L24:L30)</f>
        <v>18105</v>
      </c>
      <c r="M32" s="246">
        <f>SUM(M24:M30)</f>
        <v>17574</v>
      </c>
      <c r="N32" s="254">
        <f>+M32/L32*100</f>
        <v>97.06710853355428</v>
      </c>
    </row>
    <row r="33" spans="1:14" ht="12.75">
      <c r="A33" s="780" t="s">
        <v>0</v>
      </c>
      <c r="B33" s="780"/>
      <c r="C33" s="246">
        <f>+C31+C32</f>
        <v>64275</v>
      </c>
      <c r="D33" s="246">
        <f>+D31+D32</f>
        <v>61099</v>
      </c>
      <c r="E33" s="254">
        <f>+D33/C33*100</f>
        <v>95.05873201089071</v>
      </c>
      <c r="F33" s="246">
        <f>+F31+F32</f>
        <v>65663</v>
      </c>
      <c r="G33" s="246">
        <f>+G31+G32</f>
        <v>59459</v>
      </c>
      <c r="H33" s="254">
        <f>+G33/F33*100</f>
        <v>90.55175669707445</v>
      </c>
      <c r="I33" s="246">
        <f>+I31+I32</f>
        <v>66211</v>
      </c>
      <c r="J33" s="246">
        <f>+J31+J32</f>
        <v>63096</v>
      </c>
      <c r="K33" s="254">
        <f>+J33/I33*100</f>
        <v>95.29534367401186</v>
      </c>
      <c r="L33" s="246">
        <f>+L31+L32</f>
        <v>63625</v>
      </c>
      <c r="M33" s="246">
        <f>+M31+M32</f>
        <v>58053</v>
      </c>
      <c r="N33" s="254">
        <f>+M33/L33*100</f>
        <v>91.24243614931238</v>
      </c>
    </row>
    <row r="34" spans="6:12" ht="15.75">
      <c r="F34" s="285"/>
      <c r="I34" s="285"/>
      <c r="L34" s="285"/>
    </row>
    <row r="35" spans="2:13" ht="12.75">
      <c r="B35" s="16"/>
      <c r="C35" s="41"/>
      <c r="D35" s="188"/>
      <c r="E35" s="42"/>
      <c r="F35" s="24"/>
      <c r="G35" s="15"/>
      <c r="H35" s="16"/>
      <c r="I35" s="15"/>
      <c r="J35" s="15"/>
      <c r="K35" s="16"/>
      <c r="L35" s="15"/>
      <c r="M35" s="15"/>
    </row>
    <row r="36" ht="21.75" customHeight="1"/>
  </sheetData>
  <sheetProtection/>
  <mergeCells count="10">
    <mergeCell ref="A31:B31"/>
    <mergeCell ref="A32:B32"/>
    <mergeCell ref="A33:B33"/>
    <mergeCell ref="A1:N2"/>
    <mergeCell ref="A4:A5"/>
    <mergeCell ref="B4:B5"/>
    <mergeCell ref="C4:E4"/>
    <mergeCell ref="F4:H4"/>
    <mergeCell ref="I4:K4"/>
    <mergeCell ref="L4:N4"/>
  </mergeCells>
  <printOptions horizontalCentered="1" verticalCentered="1"/>
  <pageMargins left="0.75" right="0.75" top="1" bottom="1" header="0.5" footer="0.5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3">
      <selection activeCell="A1" sqref="A1:L35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15.8515625" style="0" customWidth="1"/>
    <col min="4" max="4" width="9.421875" style="0" customWidth="1"/>
    <col min="5" max="5" width="9.28125" style="0" customWidth="1"/>
    <col min="6" max="6" width="11.140625" style="0" customWidth="1"/>
    <col min="7" max="7" width="7.28125" style="0" customWidth="1"/>
    <col min="8" max="8" width="15.140625" style="0" customWidth="1"/>
    <col min="9" max="9" width="9.8515625" style="0" customWidth="1"/>
    <col min="10" max="10" width="9.421875" style="0" customWidth="1"/>
    <col min="11" max="11" width="11.421875" style="0" customWidth="1"/>
    <col min="12" max="12" width="8.00390625" style="0" customWidth="1"/>
  </cols>
  <sheetData>
    <row r="1" spans="1:12" ht="12.75">
      <c r="A1" s="781" t="s">
        <v>825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</row>
    <row r="2" spans="1:12" ht="12.75">
      <c r="A2" s="781"/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</row>
    <row r="3" spans="1:12" ht="12.75">
      <c r="A3" s="787"/>
      <c r="B3" s="232"/>
      <c r="C3" s="787"/>
      <c r="D3" s="787"/>
      <c r="E3" s="787"/>
      <c r="F3" s="787"/>
      <c r="G3" s="787"/>
      <c r="H3" s="787"/>
      <c r="I3" s="787"/>
      <c r="J3" s="787"/>
      <c r="K3" s="787"/>
      <c r="L3" s="787"/>
    </row>
    <row r="4" spans="1:12" ht="13.5" thickBot="1">
      <c r="A4" s="787"/>
      <c r="B4" s="15" t="s">
        <v>200</v>
      </c>
      <c r="D4" s="24"/>
      <c r="E4" s="24"/>
      <c r="F4" s="24"/>
      <c r="G4" s="24"/>
      <c r="H4" s="24"/>
      <c r="I4" s="24"/>
      <c r="J4" s="24"/>
      <c r="K4" s="24"/>
      <c r="L4" s="24"/>
    </row>
    <row r="5" spans="1:12" ht="13.5" thickBot="1">
      <c r="A5" s="784" t="s">
        <v>27</v>
      </c>
      <c r="B5" s="763" t="s">
        <v>28</v>
      </c>
      <c r="C5" s="768" t="s">
        <v>29</v>
      </c>
      <c r="D5" s="769"/>
      <c r="E5" s="769"/>
      <c r="F5" s="769"/>
      <c r="G5" s="770"/>
      <c r="H5" s="768" t="s">
        <v>30</v>
      </c>
      <c r="I5" s="769"/>
      <c r="J5" s="769"/>
      <c r="K5" s="769"/>
      <c r="L5" s="770"/>
    </row>
    <row r="6" spans="1:12" ht="21" customHeight="1" thickBot="1">
      <c r="A6" s="785"/>
      <c r="B6" s="786"/>
      <c r="C6" s="114" t="s">
        <v>824</v>
      </c>
      <c r="D6" s="358" t="s">
        <v>31</v>
      </c>
      <c r="E6" s="358" t="s">
        <v>206</v>
      </c>
      <c r="F6" s="117" t="s">
        <v>32</v>
      </c>
      <c r="G6" s="118" t="s">
        <v>33</v>
      </c>
      <c r="H6" s="114" t="s">
        <v>824</v>
      </c>
      <c r="I6" s="358" t="s">
        <v>31</v>
      </c>
      <c r="J6" s="358" t="s">
        <v>206</v>
      </c>
      <c r="K6" s="117" t="s">
        <v>32</v>
      </c>
      <c r="L6" s="118" t="s">
        <v>33</v>
      </c>
    </row>
    <row r="7" spans="1:12" ht="12.75">
      <c r="A7" s="101">
        <v>1</v>
      </c>
      <c r="B7" s="127" t="s">
        <v>34</v>
      </c>
      <c r="C7" s="128">
        <v>18018</v>
      </c>
      <c r="D7" s="460">
        <v>16396</v>
      </c>
      <c r="E7" s="460">
        <v>15498</v>
      </c>
      <c r="F7" s="113">
        <f>+E7/D7*100</f>
        <v>94.52305440351306</v>
      </c>
      <c r="G7" s="115">
        <f>+E7/C7*100</f>
        <v>86.01398601398601</v>
      </c>
      <c r="H7" s="128">
        <v>18018</v>
      </c>
      <c r="I7" s="1">
        <v>16401</v>
      </c>
      <c r="J7" s="1">
        <v>15482</v>
      </c>
      <c r="K7" s="110">
        <f>+J7/I7*100</f>
        <v>94.3966831290775</v>
      </c>
      <c r="L7" s="115">
        <f>+J7/H7*100</f>
        <v>85.92518592518591</v>
      </c>
    </row>
    <row r="8" spans="1:12" ht="12.75">
      <c r="A8" s="102">
        <v>2</v>
      </c>
      <c r="B8" s="126" t="s">
        <v>35</v>
      </c>
      <c r="C8" s="129">
        <v>2446</v>
      </c>
      <c r="D8" s="1">
        <v>2460</v>
      </c>
      <c r="E8" s="1">
        <v>2437</v>
      </c>
      <c r="F8" s="12">
        <f aca="true" t="shared" si="0" ref="F8:F31">+E8/D8*100</f>
        <v>99.0650406504065</v>
      </c>
      <c r="G8" s="116">
        <f aca="true" t="shared" si="1" ref="G8:G33">+E8/C8*100</f>
        <v>99.63205233033524</v>
      </c>
      <c r="H8" s="129">
        <v>2446</v>
      </c>
      <c r="I8" s="1">
        <v>2460</v>
      </c>
      <c r="J8" s="1">
        <v>2442</v>
      </c>
      <c r="K8" s="10">
        <f aca="true" t="shared" si="2" ref="K8:K34">+J8/I8*100</f>
        <v>99.26829268292683</v>
      </c>
      <c r="L8" s="116">
        <f aca="true" t="shared" si="3" ref="L8:L34">+J8/H8*100</f>
        <v>99.83646770237122</v>
      </c>
    </row>
    <row r="9" spans="1:12" ht="12.75">
      <c r="A9" s="102">
        <v>3</v>
      </c>
      <c r="B9" s="126" t="s">
        <v>36</v>
      </c>
      <c r="C9" s="85">
        <v>1240</v>
      </c>
      <c r="D9" s="1">
        <v>1296</v>
      </c>
      <c r="E9" s="1">
        <v>1254</v>
      </c>
      <c r="F9" s="12">
        <f t="shared" si="0"/>
        <v>96.75925925925925</v>
      </c>
      <c r="G9" s="116">
        <f t="shared" si="1"/>
        <v>101.12903225806451</v>
      </c>
      <c r="H9" s="85">
        <v>1240</v>
      </c>
      <c r="I9" s="1">
        <v>1296</v>
      </c>
      <c r="J9" s="1">
        <v>1259</v>
      </c>
      <c r="K9" s="10">
        <f>+J9/I9*100</f>
        <v>97.14506172839506</v>
      </c>
      <c r="L9" s="116">
        <f t="shared" si="3"/>
        <v>101.53225806451613</v>
      </c>
    </row>
    <row r="10" spans="1:12" ht="12.75">
      <c r="A10" s="102">
        <v>4</v>
      </c>
      <c r="B10" s="126" t="s">
        <v>37</v>
      </c>
      <c r="C10" s="129">
        <v>1634</v>
      </c>
      <c r="D10" s="1">
        <v>1618</v>
      </c>
      <c r="E10" s="1">
        <v>1591</v>
      </c>
      <c r="F10" s="12">
        <f t="shared" si="0"/>
        <v>98.33127317676144</v>
      </c>
      <c r="G10" s="116">
        <f t="shared" si="1"/>
        <v>97.36842105263158</v>
      </c>
      <c r="H10" s="129">
        <v>1634</v>
      </c>
      <c r="I10" s="1">
        <v>1618</v>
      </c>
      <c r="J10" s="1">
        <v>1591</v>
      </c>
      <c r="K10" s="12">
        <f t="shared" si="2"/>
        <v>98.33127317676144</v>
      </c>
      <c r="L10" s="116">
        <f t="shared" si="3"/>
        <v>97.36842105263158</v>
      </c>
    </row>
    <row r="11" spans="1:12" ht="12.75">
      <c r="A11" s="102">
        <v>5</v>
      </c>
      <c r="B11" s="126" t="s">
        <v>38</v>
      </c>
      <c r="C11" s="129">
        <v>1375</v>
      </c>
      <c r="D11" s="32">
        <v>1404</v>
      </c>
      <c r="E11" s="1">
        <v>1272</v>
      </c>
      <c r="F11" s="12">
        <f t="shared" si="0"/>
        <v>90.5982905982906</v>
      </c>
      <c r="G11" s="116">
        <f t="shared" si="1"/>
        <v>92.5090909090909</v>
      </c>
      <c r="H11" s="129">
        <v>1375</v>
      </c>
      <c r="I11" s="1">
        <v>1404</v>
      </c>
      <c r="J11" s="1">
        <v>1275</v>
      </c>
      <c r="K11" s="12">
        <f t="shared" si="2"/>
        <v>90.8119658119658</v>
      </c>
      <c r="L11" s="116">
        <f t="shared" si="3"/>
        <v>92.72727272727272</v>
      </c>
    </row>
    <row r="12" spans="1:12" ht="12.75">
      <c r="A12" s="102">
        <v>6</v>
      </c>
      <c r="B12" s="126" t="s">
        <v>39</v>
      </c>
      <c r="C12" s="129">
        <v>2446</v>
      </c>
      <c r="D12" s="1">
        <v>2508</v>
      </c>
      <c r="E12" s="1">
        <v>2479</v>
      </c>
      <c r="F12" s="12">
        <f t="shared" si="0"/>
        <v>98.84370015948963</v>
      </c>
      <c r="G12" s="116">
        <f t="shared" si="1"/>
        <v>101.34914145543745</v>
      </c>
      <c r="H12" s="129">
        <v>2446</v>
      </c>
      <c r="I12" s="1">
        <v>2477</v>
      </c>
      <c r="J12" s="1">
        <v>2447</v>
      </c>
      <c r="K12" s="10">
        <f t="shared" si="2"/>
        <v>98.78885748889786</v>
      </c>
      <c r="L12" s="116">
        <f t="shared" si="3"/>
        <v>100.04088307440719</v>
      </c>
    </row>
    <row r="13" spans="1:12" ht="12.75">
      <c r="A13" s="102">
        <v>7</v>
      </c>
      <c r="B13" s="126" t="s">
        <v>40</v>
      </c>
      <c r="C13" s="129">
        <v>1724</v>
      </c>
      <c r="D13" s="32">
        <v>1696</v>
      </c>
      <c r="E13" s="32">
        <v>1558</v>
      </c>
      <c r="F13" s="12">
        <f t="shared" si="0"/>
        <v>91.86320754716981</v>
      </c>
      <c r="G13" s="116">
        <f t="shared" si="1"/>
        <v>90.37122969837587</v>
      </c>
      <c r="H13" s="129">
        <v>1724</v>
      </c>
      <c r="I13" s="445">
        <v>1696</v>
      </c>
      <c r="J13" s="445">
        <v>1558</v>
      </c>
      <c r="K13" s="10">
        <f t="shared" si="2"/>
        <v>91.86320754716981</v>
      </c>
      <c r="L13" s="116">
        <f t="shared" si="3"/>
        <v>90.37122969837587</v>
      </c>
    </row>
    <row r="14" spans="1:12" ht="12.75">
      <c r="A14" s="102">
        <v>8</v>
      </c>
      <c r="B14" s="126" t="s">
        <v>41</v>
      </c>
      <c r="C14" s="129">
        <v>914</v>
      </c>
      <c r="D14" s="32">
        <v>830</v>
      </c>
      <c r="E14" s="32">
        <v>803</v>
      </c>
      <c r="F14" s="12">
        <f t="shared" si="0"/>
        <v>96.74698795180723</v>
      </c>
      <c r="G14" s="116">
        <f t="shared" si="1"/>
        <v>87.85557986870897</v>
      </c>
      <c r="H14" s="129">
        <v>914</v>
      </c>
      <c r="I14" s="1">
        <v>830</v>
      </c>
      <c r="J14" s="1">
        <v>802</v>
      </c>
      <c r="K14" s="10">
        <f t="shared" si="2"/>
        <v>96.62650602409639</v>
      </c>
      <c r="L14" s="116">
        <f t="shared" si="3"/>
        <v>87.74617067833698</v>
      </c>
    </row>
    <row r="15" spans="1:12" ht="12.75">
      <c r="A15" s="102">
        <v>9</v>
      </c>
      <c r="B15" s="126" t="s">
        <v>42</v>
      </c>
      <c r="C15" s="129">
        <v>685</v>
      </c>
      <c r="D15" s="1">
        <v>694</v>
      </c>
      <c r="E15" s="1">
        <v>670</v>
      </c>
      <c r="F15" s="12">
        <f t="shared" si="0"/>
        <v>96.54178674351584</v>
      </c>
      <c r="G15" s="116">
        <f t="shared" si="1"/>
        <v>97.8102189781022</v>
      </c>
      <c r="H15" s="129">
        <v>685</v>
      </c>
      <c r="I15" s="1">
        <v>694</v>
      </c>
      <c r="J15" s="1">
        <v>670</v>
      </c>
      <c r="K15" s="10">
        <f t="shared" si="2"/>
        <v>96.54178674351584</v>
      </c>
      <c r="L15" s="116">
        <f t="shared" si="3"/>
        <v>97.8102189781022</v>
      </c>
    </row>
    <row r="16" spans="1:12" ht="12.75">
      <c r="A16" s="102">
        <v>10</v>
      </c>
      <c r="B16" s="126" t="s">
        <v>43</v>
      </c>
      <c r="C16" s="129">
        <v>2256</v>
      </c>
      <c r="D16" s="1">
        <v>2239</v>
      </c>
      <c r="E16" s="1">
        <v>2209</v>
      </c>
      <c r="F16" s="12">
        <f t="shared" si="0"/>
        <v>98.66011612326932</v>
      </c>
      <c r="G16" s="116">
        <f t="shared" si="1"/>
        <v>97.91666666666666</v>
      </c>
      <c r="H16" s="129">
        <v>2256</v>
      </c>
      <c r="I16" s="32">
        <v>2241</v>
      </c>
      <c r="J16" s="1">
        <v>2211</v>
      </c>
      <c r="K16" s="10">
        <f t="shared" si="2"/>
        <v>98.66131191432396</v>
      </c>
      <c r="L16" s="116">
        <f t="shared" si="3"/>
        <v>98.00531914893617</v>
      </c>
    </row>
    <row r="17" spans="1:12" ht="12.75">
      <c r="A17" s="102">
        <v>11</v>
      </c>
      <c r="B17" s="126" t="s">
        <v>44</v>
      </c>
      <c r="C17" s="129">
        <v>1696</v>
      </c>
      <c r="D17" s="1">
        <v>1717</v>
      </c>
      <c r="E17" s="1">
        <v>1653</v>
      </c>
      <c r="F17" s="10">
        <f t="shared" si="0"/>
        <v>96.27256843331392</v>
      </c>
      <c r="G17" s="116">
        <f t="shared" si="1"/>
        <v>97.46462264150944</v>
      </c>
      <c r="H17" s="129">
        <v>1696</v>
      </c>
      <c r="I17" s="1">
        <v>1717</v>
      </c>
      <c r="J17" s="1">
        <v>1653</v>
      </c>
      <c r="K17" s="10">
        <f t="shared" si="2"/>
        <v>96.27256843331392</v>
      </c>
      <c r="L17" s="116">
        <f t="shared" si="3"/>
        <v>97.46462264150944</v>
      </c>
    </row>
    <row r="18" spans="1:12" ht="12.75">
      <c r="A18" s="102">
        <v>12</v>
      </c>
      <c r="B18" s="126" t="s">
        <v>45</v>
      </c>
      <c r="C18" s="129">
        <v>3487</v>
      </c>
      <c r="D18" s="7">
        <v>3716</v>
      </c>
      <c r="E18" s="7">
        <v>3395</v>
      </c>
      <c r="F18" s="12">
        <f t="shared" si="0"/>
        <v>91.36167922497309</v>
      </c>
      <c r="G18" s="116">
        <f t="shared" si="1"/>
        <v>97.36162890737023</v>
      </c>
      <c r="H18" s="129">
        <v>3487</v>
      </c>
      <c r="I18" s="1">
        <v>3716</v>
      </c>
      <c r="J18" s="1">
        <v>3392</v>
      </c>
      <c r="K18" s="10">
        <f t="shared" si="2"/>
        <v>91.28094725511302</v>
      </c>
      <c r="L18" s="116">
        <f t="shared" si="3"/>
        <v>97.27559506739317</v>
      </c>
    </row>
    <row r="19" spans="1:12" ht="12.75">
      <c r="A19" s="102">
        <v>13</v>
      </c>
      <c r="B19" s="126" t="s">
        <v>46</v>
      </c>
      <c r="C19" s="129">
        <v>1813</v>
      </c>
      <c r="D19" s="1">
        <v>1796</v>
      </c>
      <c r="E19" s="1">
        <v>1749</v>
      </c>
      <c r="F19" s="12">
        <f t="shared" si="0"/>
        <v>97.38307349665925</v>
      </c>
      <c r="G19" s="116">
        <f t="shared" si="1"/>
        <v>96.46993932708219</v>
      </c>
      <c r="H19" s="129">
        <v>1813</v>
      </c>
      <c r="I19" s="1">
        <v>1796</v>
      </c>
      <c r="J19" s="1">
        <v>1752</v>
      </c>
      <c r="K19" s="10">
        <f t="shared" si="2"/>
        <v>97.55011135857461</v>
      </c>
      <c r="L19" s="116">
        <f t="shared" si="3"/>
        <v>96.63541092112521</v>
      </c>
    </row>
    <row r="20" spans="1:12" ht="12.75">
      <c r="A20" s="102">
        <v>14</v>
      </c>
      <c r="B20" s="126" t="s">
        <v>47</v>
      </c>
      <c r="C20" s="129">
        <v>3313</v>
      </c>
      <c r="D20" s="1">
        <v>3230</v>
      </c>
      <c r="E20" s="1">
        <v>2660</v>
      </c>
      <c r="F20" s="12">
        <f t="shared" si="0"/>
        <v>82.35294117647058</v>
      </c>
      <c r="G20" s="116">
        <f t="shared" si="1"/>
        <v>80.28976758225174</v>
      </c>
      <c r="H20" s="129">
        <v>3313</v>
      </c>
      <c r="I20" s="1">
        <v>3230</v>
      </c>
      <c r="J20" s="1">
        <v>2664</v>
      </c>
      <c r="K20" s="10">
        <f t="shared" si="2"/>
        <v>82.47678018575851</v>
      </c>
      <c r="L20" s="116">
        <f t="shared" si="3"/>
        <v>80.41050407485663</v>
      </c>
    </row>
    <row r="21" spans="1:12" ht="12.75">
      <c r="A21" s="102">
        <v>15</v>
      </c>
      <c r="B21" s="126" t="s">
        <v>48</v>
      </c>
      <c r="C21" s="129">
        <v>751</v>
      </c>
      <c r="D21" s="1">
        <v>711</v>
      </c>
      <c r="E21" s="1">
        <v>678</v>
      </c>
      <c r="F21" s="12">
        <f t="shared" si="0"/>
        <v>95.35864978902954</v>
      </c>
      <c r="G21" s="116">
        <f t="shared" si="1"/>
        <v>90.27962716378163</v>
      </c>
      <c r="H21" s="129">
        <v>751</v>
      </c>
      <c r="I21" s="1">
        <v>711</v>
      </c>
      <c r="J21" s="1">
        <v>678</v>
      </c>
      <c r="K21" s="10">
        <f t="shared" si="2"/>
        <v>95.35864978902954</v>
      </c>
      <c r="L21" s="116">
        <f t="shared" si="3"/>
        <v>90.27962716378163</v>
      </c>
    </row>
    <row r="22" spans="1:12" ht="12.75">
      <c r="A22" s="102">
        <v>16</v>
      </c>
      <c r="B22" s="126" t="s">
        <v>49</v>
      </c>
      <c r="C22" s="129">
        <v>652</v>
      </c>
      <c r="D22" s="1">
        <v>612</v>
      </c>
      <c r="E22" s="1">
        <v>597</v>
      </c>
      <c r="F22" s="12">
        <f t="shared" si="0"/>
        <v>97.54901960784314</v>
      </c>
      <c r="G22" s="116">
        <f t="shared" si="1"/>
        <v>91.56441717791411</v>
      </c>
      <c r="H22" s="129">
        <v>652</v>
      </c>
      <c r="I22" s="1">
        <v>1080</v>
      </c>
      <c r="J22" s="1">
        <v>1065</v>
      </c>
      <c r="K22" s="10">
        <f t="shared" si="2"/>
        <v>98.61111111111111</v>
      </c>
      <c r="L22" s="116">
        <f t="shared" si="3"/>
        <v>163.3435582822086</v>
      </c>
    </row>
    <row r="23" spans="1:12" ht="12.75">
      <c r="A23" s="102">
        <v>17</v>
      </c>
      <c r="B23" s="126" t="s">
        <v>50</v>
      </c>
      <c r="C23" s="129">
        <v>1664</v>
      </c>
      <c r="D23" s="1">
        <v>1895</v>
      </c>
      <c r="E23" s="1">
        <v>1875</v>
      </c>
      <c r="F23" s="12">
        <f t="shared" si="0"/>
        <v>98.94459102902374</v>
      </c>
      <c r="G23" s="116">
        <f t="shared" si="1"/>
        <v>112.68028846153845</v>
      </c>
      <c r="H23" s="129">
        <v>1664</v>
      </c>
      <c r="I23" s="1">
        <v>1895</v>
      </c>
      <c r="J23" s="1">
        <v>1874</v>
      </c>
      <c r="K23" s="10">
        <f t="shared" si="2"/>
        <v>98.89182058047493</v>
      </c>
      <c r="L23" s="116">
        <f t="shared" si="3"/>
        <v>112.6201923076923</v>
      </c>
    </row>
    <row r="24" spans="1:12" ht="12.75">
      <c r="A24" s="102">
        <v>18</v>
      </c>
      <c r="B24" s="126" t="s">
        <v>51</v>
      </c>
      <c r="C24" s="129">
        <v>2001</v>
      </c>
      <c r="D24" s="1">
        <v>1940</v>
      </c>
      <c r="E24" s="1">
        <v>1827</v>
      </c>
      <c r="F24" s="12">
        <f t="shared" si="0"/>
        <v>94.17525773195877</v>
      </c>
      <c r="G24" s="116">
        <f t="shared" si="1"/>
        <v>91.30434782608695</v>
      </c>
      <c r="H24" s="129">
        <v>2001</v>
      </c>
      <c r="I24" s="1">
        <v>1940</v>
      </c>
      <c r="J24" s="1">
        <v>1829</v>
      </c>
      <c r="K24" s="10">
        <f t="shared" si="2"/>
        <v>94.27835051546391</v>
      </c>
      <c r="L24" s="116">
        <f t="shared" si="3"/>
        <v>91.40429785107446</v>
      </c>
    </row>
    <row r="25" spans="1:12" ht="12.75">
      <c r="A25" s="102">
        <v>19</v>
      </c>
      <c r="B25" s="126" t="s">
        <v>52</v>
      </c>
      <c r="C25" s="129">
        <v>1585</v>
      </c>
      <c r="D25" s="1">
        <v>1610</v>
      </c>
      <c r="E25" s="1">
        <v>1531</v>
      </c>
      <c r="F25" s="10">
        <f t="shared" si="0"/>
        <v>95.09316770186335</v>
      </c>
      <c r="G25" s="116">
        <f t="shared" si="1"/>
        <v>96.59305993690852</v>
      </c>
      <c r="H25" s="129">
        <v>1585</v>
      </c>
      <c r="I25" s="1">
        <v>1610</v>
      </c>
      <c r="J25" s="1">
        <v>1531</v>
      </c>
      <c r="K25" s="10">
        <f t="shared" si="2"/>
        <v>95.09316770186335</v>
      </c>
      <c r="L25" s="116">
        <f t="shared" si="3"/>
        <v>96.59305993690852</v>
      </c>
    </row>
    <row r="26" spans="1:12" ht="12.75">
      <c r="A26" s="102">
        <v>20</v>
      </c>
      <c r="B26" s="126" t="s">
        <v>53</v>
      </c>
      <c r="C26" s="129">
        <v>1505</v>
      </c>
      <c r="D26" s="1">
        <v>1502</v>
      </c>
      <c r="E26" s="1">
        <v>1447</v>
      </c>
      <c r="F26" s="12">
        <f t="shared" si="0"/>
        <v>96.33821571238349</v>
      </c>
      <c r="G26" s="116">
        <f t="shared" si="1"/>
        <v>96.14617940199336</v>
      </c>
      <c r="H26" s="129">
        <v>1505</v>
      </c>
      <c r="I26" s="1">
        <v>1502</v>
      </c>
      <c r="J26" s="1">
        <v>1445</v>
      </c>
      <c r="K26" s="10">
        <f t="shared" si="2"/>
        <v>96.20505992010652</v>
      </c>
      <c r="L26" s="116">
        <f t="shared" si="3"/>
        <v>96.01328903654485</v>
      </c>
    </row>
    <row r="27" spans="1:12" ht="12.75">
      <c r="A27" s="102">
        <v>21</v>
      </c>
      <c r="B27" s="126" t="s">
        <v>54</v>
      </c>
      <c r="C27" s="129">
        <v>1137</v>
      </c>
      <c r="D27" s="1">
        <v>1040</v>
      </c>
      <c r="E27" s="1">
        <v>1007</v>
      </c>
      <c r="F27" s="12">
        <f t="shared" si="0"/>
        <v>96.82692307692308</v>
      </c>
      <c r="G27" s="116">
        <f t="shared" si="1"/>
        <v>88.56640281442392</v>
      </c>
      <c r="H27" s="129">
        <v>1137</v>
      </c>
      <c r="I27" s="1">
        <v>1040</v>
      </c>
      <c r="J27" s="1">
        <v>1004</v>
      </c>
      <c r="K27" s="10">
        <f t="shared" si="2"/>
        <v>96.53846153846153</v>
      </c>
      <c r="L27" s="116">
        <f t="shared" si="3"/>
        <v>88.30255057167986</v>
      </c>
    </row>
    <row r="28" spans="1:12" ht="12.75">
      <c r="A28" s="102">
        <v>22</v>
      </c>
      <c r="B28" s="126" t="s">
        <v>55</v>
      </c>
      <c r="C28" s="129">
        <v>2565</v>
      </c>
      <c r="D28" s="1">
        <v>2523</v>
      </c>
      <c r="E28" s="1">
        <v>2477</v>
      </c>
      <c r="F28" s="12">
        <f t="shared" si="0"/>
        <v>98.17677368212445</v>
      </c>
      <c r="G28" s="116">
        <f t="shared" si="1"/>
        <v>96.5692007797271</v>
      </c>
      <c r="H28" s="129">
        <v>2565</v>
      </c>
      <c r="I28" s="1">
        <v>2523</v>
      </c>
      <c r="J28" s="1">
        <v>2500</v>
      </c>
      <c r="K28" s="10">
        <f t="shared" si="2"/>
        <v>99.08838684106223</v>
      </c>
      <c r="L28" s="116">
        <f t="shared" si="3"/>
        <v>97.46588693957115</v>
      </c>
    </row>
    <row r="29" spans="1:12" ht="12.75">
      <c r="A29" s="102">
        <v>23</v>
      </c>
      <c r="B29" s="126" t="s">
        <v>56</v>
      </c>
      <c r="C29" s="129">
        <v>1440</v>
      </c>
      <c r="D29" s="1">
        <v>1377</v>
      </c>
      <c r="E29" s="1">
        <v>1340</v>
      </c>
      <c r="F29" s="10">
        <f t="shared" si="0"/>
        <v>97.31299927378359</v>
      </c>
      <c r="G29" s="116">
        <f t="shared" si="1"/>
        <v>93.05555555555556</v>
      </c>
      <c r="H29" s="129">
        <v>1440</v>
      </c>
      <c r="I29" s="1">
        <v>1377</v>
      </c>
      <c r="J29" s="1">
        <v>1340</v>
      </c>
      <c r="K29" s="10">
        <f t="shared" si="2"/>
        <v>97.31299927378359</v>
      </c>
      <c r="L29" s="116">
        <f t="shared" si="3"/>
        <v>93.05555555555556</v>
      </c>
    </row>
    <row r="30" spans="1:12" ht="12.75">
      <c r="A30" s="102">
        <v>24</v>
      </c>
      <c r="B30" s="126" t="s">
        <v>57</v>
      </c>
      <c r="C30" s="129">
        <v>6537</v>
      </c>
      <c r="D30" s="1">
        <v>6347</v>
      </c>
      <c r="E30" s="1">
        <v>6042</v>
      </c>
      <c r="F30" s="12">
        <f t="shared" si="0"/>
        <v>95.19458011659052</v>
      </c>
      <c r="G30" s="116">
        <f t="shared" si="1"/>
        <v>92.42771913721892</v>
      </c>
      <c r="H30" s="129">
        <v>6537</v>
      </c>
      <c r="I30" s="1">
        <v>6348</v>
      </c>
      <c r="J30" s="1">
        <v>6029</v>
      </c>
      <c r="K30" s="10">
        <f t="shared" si="2"/>
        <v>94.9747952110901</v>
      </c>
      <c r="L30" s="116">
        <f t="shared" si="3"/>
        <v>92.22885115496405</v>
      </c>
    </row>
    <row r="31" spans="1:12" ht="13.5" thickBot="1">
      <c r="A31" s="106">
        <v>25</v>
      </c>
      <c r="B31" s="336" t="s">
        <v>58</v>
      </c>
      <c r="C31" s="337">
        <v>2670</v>
      </c>
      <c r="D31" s="1">
        <v>2673</v>
      </c>
      <c r="E31" s="174">
        <v>2606</v>
      </c>
      <c r="F31" s="338">
        <f t="shared" si="0"/>
        <v>97.49345304900861</v>
      </c>
      <c r="G31" s="339">
        <f t="shared" si="1"/>
        <v>97.60299625468166</v>
      </c>
      <c r="H31" s="337">
        <v>2670</v>
      </c>
      <c r="I31" s="1">
        <v>2673</v>
      </c>
      <c r="J31" s="1">
        <v>2606</v>
      </c>
      <c r="K31" s="340">
        <f t="shared" si="2"/>
        <v>97.49345304900861</v>
      </c>
      <c r="L31" s="339">
        <f t="shared" si="3"/>
        <v>97.60299625468166</v>
      </c>
    </row>
    <row r="32" spans="1:12" ht="12.75">
      <c r="A32" s="364" t="s">
        <v>1</v>
      </c>
      <c r="B32" s="365"/>
      <c r="C32" s="341">
        <f>SUM(C7:C24)</f>
        <v>48115</v>
      </c>
      <c r="D32" s="342">
        <f>SUM(D7:D24)</f>
        <v>46758</v>
      </c>
      <c r="E32" s="342">
        <f>SUM(E7:E24)</f>
        <v>44205</v>
      </c>
      <c r="F32" s="343">
        <f>+E32/D32*100</f>
        <v>94.53997176953676</v>
      </c>
      <c r="G32" s="344">
        <f t="shared" si="1"/>
        <v>91.87363608022446</v>
      </c>
      <c r="H32" s="341">
        <f>SUM(H7:H24)</f>
        <v>48115</v>
      </c>
      <c r="I32" s="342">
        <f>SUM(I7:I24)</f>
        <v>47202</v>
      </c>
      <c r="J32" s="342">
        <f>SUM(J7:J24)</f>
        <v>44644</v>
      </c>
      <c r="K32" s="343">
        <f t="shared" si="2"/>
        <v>94.58073810431762</v>
      </c>
      <c r="L32" s="344">
        <f t="shared" si="3"/>
        <v>92.78603346149849</v>
      </c>
    </row>
    <row r="33" spans="1:12" ht="12.75">
      <c r="A33" s="366" t="s">
        <v>2</v>
      </c>
      <c r="B33" s="367"/>
      <c r="C33" s="251">
        <f>SUM(C25:C31)</f>
        <v>17439</v>
      </c>
      <c r="D33" s="246">
        <f>SUM(D25:D31)</f>
        <v>17072</v>
      </c>
      <c r="E33" s="246">
        <f>SUM(E25:E31)</f>
        <v>16450</v>
      </c>
      <c r="F33" s="254">
        <f>+E33/D33*100</f>
        <v>96.35660731021557</v>
      </c>
      <c r="G33" s="255">
        <f t="shared" si="1"/>
        <v>94.32880325706749</v>
      </c>
      <c r="H33" s="251">
        <f>SUM(H25:H31)</f>
        <v>17439</v>
      </c>
      <c r="I33" s="246">
        <f>SUM(I25:I31)</f>
        <v>17073</v>
      </c>
      <c r="J33" s="246">
        <f>SUM(J25:J31)</f>
        <v>16455</v>
      </c>
      <c r="K33" s="254">
        <f t="shared" si="2"/>
        <v>96.38024951678088</v>
      </c>
      <c r="L33" s="255">
        <f t="shared" si="3"/>
        <v>94.35747462583863</v>
      </c>
    </row>
    <row r="34" spans="1:12" ht="13.5" thickBot="1">
      <c r="A34" s="368" t="s">
        <v>0</v>
      </c>
      <c r="B34" s="369"/>
      <c r="C34" s="256">
        <f>+C32+C33</f>
        <v>65554</v>
      </c>
      <c r="D34" s="257">
        <f>+D32+D33</f>
        <v>63830</v>
      </c>
      <c r="E34" s="257">
        <f>+E32+E33</f>
        <v>60655</v>
      </c>
      <c r="F34" s="258">
        <f>+E34/D34*100</f>
        <v>95.02584991383361</v>
      </c>
      <c r="G34" s="259">
        <f>+E34/C34*100</f>
        <v>92.52677182170424</v>
      </c>
      <c r="H34" s="256">
        <f>+H32+H33</f>
        <v>65554</v>
      </c>
      <c r="I34" s="257">
        <f>+I32+I33</f>
        <v>64275</v>
      </c>
      <c r="J34" s="257">
        <f>+J32+J33</f>
        <v>61099</v>
      </c>
      <c r="K34" s="258">
        <f t="shared" si="2"/>
        <v>95.05873201089071</v>
      </c>
      <c r="L34" s="259">
        <f t="shared" si="3"/>
        <v>93.20407602892273</v>
      </c>
    </row>
    <row r="35" spans="1:12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</sheetData>
  <sheetProtection/>
  <mergeCells count="8">
    <mergeCell ref="A5:A6"/>
    <mergeCell ref="B5:B6"/>
    <mergeCell ref="C5:G5"/>
    <mergeCell ref="H5:L5"/>
    <mergeCell ref="A1:L2"/>
    <mergeCell ref="A3:A4"/>
    <mergeCell ref="C3:G3"/>
    <mergeCell ref="H3:L3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P63" sqref="P63"/>
    </sheetView>
  </sheetViews>
  <sheetFormatPr defaultColWidth="9.140625" defaultRowHeight="12.75"/>
  <cols>
    <col min="1" max="1" width="3.28125" style="15" customWidth="1"/>
    <col min="2" max="2" width="18.57421875" style="15" bestFit="1" customWidth="1"/>
    <col min="3" max="3" width="5.8515625" style="15" customWidth="1"/>
    <col min="4" max="4" width="6.00390625" style="15" customWidth="1"/>
    <col min="5" max="5" width="6.421875" style="16" customWidth="1"/>
    <col min="6" max="6" width="5.7109375" style="15" customWidth="1"/>
    <col min="7" max="7" width="6.8515625" style="15" customWidth="1"/>
    <col min="8" max="8" width="5.7109375" style="16" customWidth="1"/>
    <col min="9" max="9" width="5.8515625" style="15" customWidth="1"/>
    <col min="10" max="10" width="6.8515625" style="15" customWidth="1"/>
    <col min="11" max="11" width="5.8515625" style="16" customWidth="1"/>
    <col min="12" max="12" width="5.8515625" style="15" customWidth="1"/>
    <col min="13" max="13" width="6.28125" style="15" customWidth="1"/>
    <col min="14" max="14" width="5.7109375" style="16" customWidth="1"/>
    <col min="15" max="16384" width="9.140625" style="15" customWidth="1"/>
  </cols>
  <sheetData>
    <row r="1" spans="1:14" ht="12.75">
      <c r="A1" s="790" t="s">
        <v>779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</row>
    <row r="2" spans="1:14" ht="12.75">
      <c r="A2" s="790"/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</row>
    <row r="3" ht="12.75">
      <c r="B3" s="15" t="s">
        <v>315</v>
      </c>
    </row>
    <row r="4" spans="1:14" ht="12.75" customHeight="1">
      <c r="A4" s="791"/>
      <c r="B4" s="792" t="s">
        <v>178</v>
      </c>
      <c r="C4" s="783" t="s">
        <v>30</v>
      </c>
      <c r="D4" s="783"/>
      <c r="E4" s="783"/>
      <c r="F4" s="783" t="s">
        <v>316</v>
      </c>
      <c r="G4" s="783"/>
      <c r="H4" s="783"/>
      <c r="I4" s="783" t="s">
        <v>317</v>
      </c>
      <c r="J4" s="783"/>
      <c r="K4" s="783"/>
      <c r="L4" s="783" t="s">
        <v>318</v>
      </c>
      <c r="M4" s="783"/>
      <c r="N4" s="783"/>
    </row>
    <row r="5" spans="1:14" ht="12.75">
      <c r="A5" s="791"/>
      <c r="B5" s="792"/>
      <c r="C5" s="6" t="s">
        <v>69</v>
      </c>
      <c r="D5" s="6" t="s">
        <v>70</v>
      </c>
      <c r="E5" s="6" t="s">
        <v>5</v>
      </c>
      <c r="F5" s="6" t="s">
        <v>69</v>
      </c>
      <c r="G5" s="6" t="s">
        <v>208</v>
      </c>
      <c r="H5" s="6" t="s">
        <v>5</v>
      </c>
      <c r="I5" s="6" t="s">
        <v>69</v>
      </c>
      <c r="J5" s="6" t="s">
        <v>208</v>
      </c>
      <c r="K5" s="6" t="s">
        <v>5</v>
      </c>
      <c r="L5" s="6" t="s">
        <v>69</v>
      </c>
      <c r="M5" s="6" t="s">
        <v>208</v>
      </c>
      <c r="N5" s="6" t="s">
        <v>5</v>
      </c>
    </row>
    <row r="6" spans="1:14" ht="12.75">
      <c r="A6" s="11">
        <v>1</v>
      </c>
      <c r="B6" s="8" t="s">
        <v>294</v>
      </c>
      <c r="C6" s="158">
        <v>500</v>
      </c>
      <c r="D6" s="158">
        <v>453</v>
      </c>
      <c r="E6" s="12">
        <f aca="true" t="shared" si="0" ref="E6:E21">+D6/C6*100</f>
        <v>90.60000000000001</v>
      </c>
      <c r="F6" s="449">
        <v>642</v>
      </c>
      <c r="G6" s="158">
        <v>425</v>
      </c>
      <c r="H6" s="12">
        <f aca="true" t="shared" si="1" ref="H6:H21">+G6/F6*100</f>
        <v>66.1993769470405</v>
      </c>
      <c r="I6" s="449">
        <v>452</v>
      </c>
      <c r="J6" s="158">
        <v>452</v>
      </c>
      <c r="K6" s="12">
        <f aca="true" t="shared" si="2" ref="K6:K21">+J6/I6*100</f>
        <v>100</v>
      </c>
      <c r="L6" s="449">
        <v>471</v>
      </c>
      <c r="M6" s="158">
        <v>432</v>
      </c>
      <c r="N6" s="12">
        <f aca="true" t="shared" si="3" ref="N6:N21">+M6/L6*100</f>
        <v>91.71974522292994</v>
      </c>
    </row>
    <row r="7" spans="1:14" ht="12.75">
      <c r="A7" s="11">
        <v>2</v>
      </c>
      <c r="B7" s="8" t="s">
        <v>319</v>
      </c>
      <c r="C7" s="447">
        <v>220</v>
      </c>
      <c r="D7" s="447">
        <v>199</v>
      </c>
      <c r="E7" s="12">
        <f t="shared" si="0"/>
        <v>90.45454545454545</v>
      </c>
      <c r="F7" s="451">
        <v>220</v>
      </c>
      <c r="G7" s="447">
        <v>196</v>
      </c>
      <c r="H7" s="12">
        <f t="shared" si="1"/>
        <v>89.0909090909091</v>
      </c>
      <c r="I7" s="451">
        <v>250</v>
      </c>
      <c r="J7" s="447">
        <v>196</v>
      </c>
      <c r="K7" s="12">
        <f t="shared" si="2"/>
        <v>78.4</v>
      </c>
      <c r="L7" s="451">
        <v>251</v>
      </c>
      <c r="M7" s="447">
        <v>251</v>
      </c>
      <c r="N7" s="12">
        <f t="shared" si="3"/>
        <v>100</v>
      </c>
    </row>
    <row r="8" spans="1:14" ht="12.75">
      <c r="A8" s="11">
        <v>3</v>
      </c>
      <c r="B8" s="8" t="s">
        <v>320</v>
      </c>
      <c r="C8" s="158">
        <v>1482</v>
      </c>
      <c r="D8" s="158">
        <v>1432</v>
      </c>
      <c r="E8" s="12">
        <f t="shared" si="0"/>
        <v>96.62618083670715</v>
      </c>
      <c r="F8" s="449">
        <v>1400</v>
      </c>
      <c r="G8" s="158">
        <v>1274</v>
      </c>
      <c r="H8" s="12">
        <f t="shared" si="1"/>
        <v>91</v>
      </c>
      <c r="I8" s="450">
        <v>1380</v>
      </c>
      <c r="J8" s="179">
        <v>1257</v>
      </c>
      <c r="K8" s="12">
        <f t="shared" si="2"/>
        <v>91.08695652173913</v>
      </c>
      <c r="L8" s="449">
        <v>1500</v>
      </c>
      <c r="M8" s="158">
        <v>1499</v>
      </c>
      <c r="N8" s="12">
        <f t="shared" si="3"/>
        <v>99.93333333333332</v>
      </c>
    </row>
    <row r="9" spans="1:14" ht="12.75">
      <c r="A9" s="11">
        <v>4</v>
      </c>
      <c r="B9" s="8" t="s">
        <v>321</v>
      </c>
      <c r="C9" s="158">
        <v>1924</v>
      </c>
      <c r="D9" s="158">
        <v>1740</v>
      </c>
      <c r="E9" s="12">
        <f t="shared" si="0"/>
        <v>90.43659043659044</v>
      </c>
      <c r="F9" s="449">
        <v>2346</v>
      </c>
      <c r="G9" s="158">
        <v>1857</v>
      </c>
      <c r="H9" s="12">
        <f t="shared" si="1"/>
        <v>79.15601023017904</v>
      </c>
      <c r="I9" s="449">
        <v>2030</v>
      </c>
      <c r="J9" s="158">
        <v>1974</v>
      </c>
      <c r="K9" s="12">
        <f t="shared" si="2"/>
        <v>97.24137931034483</v>
      </c>
      <c r="L9" s="449">
        <v>556</v>
      </c>
      <c r="M9" s="158">
        <v>556</v>
      </c>
      <c r="N9" s="12">
        <f t="shared" si="3"/>
        <v>100</v>
      </c>
    </row>
    <row r="10" spans="1:14" ht="14.25" customHeight="1">
      <c r="A10" s="11">
        <v>5</v>
      </c>
      <c r="B10" s="8" t="s">
        <v>322</v>
      </c>
      <c r="C10" s="158">
        <v>154</v>
      </c>
      <c r="D10" s="158">
        <v>154</v>
      </c>
      <c r="E10" s="12">
        <f t="shared" si="0"/>
        <v>100</v>
      </c>
      <c r="F10" s="449">
        <v>149</v>
      </c>
      <c r="G10" s="158">
        <v>149</v>
      </c>
      <c r="H10" s="12">
        <f t="shared" si="1"/>
        <v>100</v>
      </c>
      <c r="I10" s="449">
        <v>166</v>
      </c>
      <c r="J10" s="158">
        <v>166</v>
      </c>
      <c r="K10" s="12">
        <f t="shared" si="2"/>
        <v>100</v>
      </c>
      <c r="L10" s="449">
        <v>154</v>
      </c>
      <c r="M10" s="158">
        <v>149</v>
      </c>
      <c r="N10" s="12">
        <f t="shared" si="3"/>
        <v>96.75324675324676</v>
      </c>
    </row>
    <row r="11" spans="1:14" ht="14.25" customHeight="1">
      <c r="A11" s="11">
        <v>6</v>
      </c>
      <c r="B11" s="8" t="s">
        <v>323</v>
      </c>
      <c r="C11" s="158">
        <v>606</v>
      </c>
      <c r="D11" s="158">
        <v>575</v>
      </c>
      <c r="E11" s="12">
        <f t="shared" si="0"/>
        <v>94.88448844884488</v>
      </c>
      <c r="F11" s="449">
        <v>578</v>
      </c>
      <c r="G11" s="179">
        <v>465</v>
      </c>
      <c r="H11" s="12">
        <f t="shared" si="1"/>
        <v>80.44982698961938</v>
      </c>
      <c r="I11" s="449">
        <v>489</v>
      </c>
      <c r="J11" s="158">
        <v>486</v>
      </c>
      <c r="K11" s="12">
        <f t="shared" si="2"/>
        <v>99.38650306748467</v>
      </c>
      <c r="L11" s="449">
        <v>317</v>
      </c>
      <c r="M11" s="158">
        <v>293</v>
      </c>
      <c r="N11" s="12">
        <f t="shared" si="3"/>
        <v>92.42902208201893</v>
      </c>
    </row>
    <row r="12" spans="1:14" ht="12.75" customHeight="1">
      <c r="A12" s="11">
        <v>7</v>
      </c>
      <c r="B12" s="8" t="s">
        <v>295</v>
      </c>
      <c r="C12" s="158">
        <v>723</v>
      </c>
      <c r="D12" s="158">
        <v>718</v>
      </c>
      <c r="E12" s="12">
        <f t="shared" si="0"/>
        <v>99.30843706777317</v>
      </c>
      <c r="F12" s="449">
        <v>920</v>
      </c>
      <c r="G12" s="158">
        <v>629</v>
      </c>
      <c r="H12" s="12">
        <f t="shared" si="1"/>
        <v>68.3695652173913</v>
      </c>
      <c r="I12" s="449">
        <v>640</v>
      </c>
      <c r="J12" s="158">
        <v>620</v>
      </c>
      <c r="K12" s="12">
        <f t="shared" si="2"/>
        <v>96.875</v>
      </c>
      <c r="L12" s="449">
        <v>780</v>
      </c>
      <c r="M12" s="158">
        <v>761</v>
      </c>
      <c r="N12" s="12">
        <f t="shared" si="3"/>
        <v>97.56410256410255</v>
      </c>
    </row>
    <row r="13" spans="1:14" ht="12.75">
      <c r="A13" s="11">
        <v>8</v>
      </c>
      <c r="B13" s="8" t="s">
        <v>324</v>
      </c>
      <c r="C13" s="158">
        <v>1000</v>
      </c>
      <c r="D13" s="158">
        <v>978</v>
      </c>
      <c r="E13" s="12">
        <f t="shared" si="0"/>
        <v>97.8</v>
      </c>
      <c r="F13" s="449">
        <v>1000</v>
      </c>
      <c r="G13" s="158">
        <v>949</v>
      </c>
      <c r="H13" s="12">
        <f t="shared" si="1"/>
        <v>94.89999999999999</v>
      </c>
      <c r="I13" s="449">
        <v>1000</v>
      </c>
      <c r="J13" s="158">
        <v>966</v>
      </c>
      <c r="K13" s="12">
        <f t="shared" si="2"/>
        <v>96.6</v>
      </c>
      <c r="L13" s="450">
        <v>1668</v>
      </c>
      <c r="M13" s="179">
        <v>1664</v>
      </c>
      <c r="N13" s="12">
        <f t="shared" si="3"/>
        <v>99.76019184652279</v>
      </c>
    </row>
    <row r="14" spans="1:14" ht="12.75">
      <c r="A14" s="11">
        <v>9</v>
      </c>
      <c r="B14" s="8" t="s">
        <v>325</v>
      </c>
      <c r="C14" s="158">
        <v>648</v>
      </c>
      <c r="D14" s="158">
        <v>570</v>
      </c>
      <c r="E14" s="12">
        <f t="shared" si="0"/>
        <v>87.96296296296296</v>
      </c>
      <c r="F14" s="449">
        <v>648</v>
      </c>
      <c r="G14" s="158">
        <v>567</v>
      </c>
      <c r="H14" s="12">
        <f t="shared" si="1"/>
        <v>87.5</v>
      </c>
      <c r="I14" s="449">
        <v>485</v>
      </c>
      <c r="J14" s="158">
        <v>477</v>
      </c>
      <c r="K14" s="12">
        <f t="shared" si="2"/>
        <v>98.35051546391752</v>
      </c>
      <c r="L14" s="449">
        <v>528</v>
      </c>
      <c r="M14" s="158">
        <v>144</v>
      </c>
      <c r="N14" s="12">
        <f t="shared" si="3"/>
        <v>27.27272727272727</v>
      </c>
    </row>
    <row r="15" spans="1:14" ht="13.5" customHeight="1">
      <c r="A15" s="11">
        <v>10</v>
      </c>
      <c r="B15" s="8" t="s">
        <v>326</v>
      </c>
      <c r="C15" s="158">
        <v>598</v>
      </c>
      <c r="D15" s="158">
        <v>598</v>
      </c>
      <c r="E15" s="12">
        <f t="shared" si="0"/>
        <v>100</v>
      </c>
      <c r="F15" s="449">
        <v>628</v>
      </c>
      <c r="G15" s="158">
        <v>517</v>
      </c>
      <c r="H15" s="12">
        <f t="shared" si="1"/>
        <v>82.32484076433121</v>
      </c>
      <c r="I15" s="450">
        <v>565</v>
      </c>
      <c r="J15" s="158">
        <v>565</v>
      </c>
      <c r="K15" s="12">
        <f t="shared" si="2"/>
        <v>100</v>
      </c>
      <c r="L15" s="449">
        <v>537</v>
      </c>
      <c r="M15" s="158">
        <v>501</v>
      </c>
      <c r="N15" s="12">
        <f t="shared" si="3"/>
        <v>93.29608938547486</v>
      </c>
    </row>
    <row r="16" spans="1:14" ht="12.75">
      <c r="A16" s="11">
        <v>11</v>
      </c>
      <c r="B16" s="8" t="s">
        <v>327</v>
      </c>
      <c r="C16" s="158">
        <v>733</v>
      </c>
      <c r="D16" s="158">
        <v>545</v>
      </c>
      <c r="E16" s="12">
        <f t="shared" si="0"/>
        <v>74.35197817189632</v>
      </c>
      <c r="F16" s="449">
        <v>723</v>
      </c>
      <c r="G16" s="158">
        <v>596</v>
      </c>
      <c r="H16" s="12">
        <f t="shared" si="1"/>
        <v>82.43430152143844</v>
      </c>
      <c r="I16" s="449">
        <v>785</v>
      </c>
      <c r="J16" s="158">
        <v>639</v>
      </c>
      <c r="K16" s="12">
        <f t="shared" si="2"/>
        <v>81.40127388535032</v>
      </c>
      <c r="L16" s="449">
        <v>680</v>
      </c>
      <c r="M16" s="158">
        <v>185</v>
      </c>
      <c r="N16" s="12">
        <f t="shared" si="3"/>
        <v>27.205882352941174</v>
      </c>
    </row>
    <row r="17" spans="1:14" ht="12.75">
      <c r="A17" s="11">
        <v>12</v>
      </c>
      <c r="B17" s="8" t="s">
        <v>328</v>
      </c>
      <c r="C17" s="158">
        <v>1782</v>
      </c>
      <c r="D17" s="158">
        <v>1731</v>
      </c>
      <c r="E17" s="12">
        <f t="shared" si="0"/>
        <v>97.13804713804713</v>
      </c>
      <c r="F17" s="449">
        <v>1800</v>
      </c>
      <c r="G17" s="158">
        <v>1455</v>
      </c>
      <c r="H17" s="12">
        <f t="shared" si="1"/>
        <v>80.83333333333333</v>
      </c>
      <c r="I17" s="449">
        <v>1728</v>
      </c>
      <c r="J17" s="158">
        <v>1495</v>
      </c>
      <c r="K17" s="12">
        <f t="shared" si="2"/>
        <v>86.51620370370371</v>
      </c>
      <c r="L17" s="449">
        <v>1671</v>
      </c>
      <c r="M17" s="158">
        <v>1186</v>
      </c>
      <c r="N17" s="12">
        <f t="shared" si="3"/>
        <v>70.97546379413525</v>
      </c>
    </row>
    <row r="18" spans="1:14" ht="12.75">
      <c r="A18" s="11">
        <v>13</v>
      </c>
      <c r="B18" s="8" t="s">
        <v>329</v>
      </c>
      <c r="C18" s="446">
        <v>1615</v>
      </c>
      <c r="D18" s="446">
        <v>1612</v>
      </c>
      <c r="E18" s="12">
        <f t="shared" si="0"/>
        <v>99.81424148606811</v>
      </c>
      <c r="F18" s="448">
        <v>1400</v>
      </c>
      <c r="G18" s="446">
        <v>1332</v>
      </c>
      <c r="H18" s="12">
        <f t="shared" si="1"/>
        <v>95.14285714285714</v>
      </c>
      <c r="I18" s="448">
        <v>1330</v>
      </c>
      <c r="J18" s="446">
        <v>1287</v>
      </c>
      <c r="K18" s="12">
        <f t="shared" si="2"/>
        <v>96.76691729323308</v>
      </c>
      <c r="L18" s="448">
        <v>114</v>
      </c>
      <c r="M18" s="446">
        <v>114</v>
      </c>
      <c r="N18" s="12">
        <f t="shared" si="3"/>
        <v>100</v>
      </c>
    </row>
    <row r="19" spans="1:14" ht="12.75">
      <c r="A19" s="11">
        <v>14</v>
      </c>
      <c r="B19" s="8" t="s">
        <v>330</v>
      </c>
      <c r="C19" s="158">
        <v>1846</v>
      </c>
      <c r="D19" s="158">
        <v>1764</v>
      </c>
      <c r="E19" s="12">
        <f t="shared" si="0"/>
        <v>95.55796316359697</v>
      </c>
      <c r="F19" s="449">
        <v>2191</v>
      </c>
      <c r="G19" s="158">
        <v>1669</v>
      </c>
      <c r="H19" s="12">
        <f t="shared" si="1"/>
        <v>76.17526243724326</v>
      </c>
      <c r="I19" s="449">
        <v>1701</v>
      </c>
      <c r="J19" s="158">
        <v>1603</v>
      </c>
      <c r="K19" s="12">
        <f t="shared" si="2"/>
        <v>94.23868312757202</v>
      </c>
      <c r="L19" s="449">
        <v>100</v>
      </c>
      <c r="M19" s="158">
        <v>96</v>
      </c>
      <c r="N19" s="12">
        <f t="shared" si="3"/>
        <v>96</v>
      </c>
    </row>
    <row r="20" spans="1:14" ht="12.75">
      <c r="A20" s="11">
        <v>15</v>
      </c>
      <c r="B20" s="8" t="s">
        <v>331</v>
      </c>
      <c r="C20" s="158">
        <v>2000</v>
      </c>
      <c r="D20" s="158">
        <v>1910</v>
      </c>
      <c r="E20" s="12">
        <f t="shared" si="0"/>
        <v>95.5</v>
      </c>
      <c r="F20" s="449">
        <v>2000</v>
      </c>
      <c r="G20" s="158">
        <v>1880</v>
      </c>
      <c r="H20" s="12">
        <f t="shared" si="1"/>
        <v>94</v>
      </c>
      <c r="I20" s="449">
        <v>1800</v>
      </c>
      <c r="J20" s="158">
        <v>1795</v>
      </c>
      <c r="K20" s="12">
        <f t="shared" si="2"/>
        <v>99.72222222222223</v>
      </c>
      <c r="L20" s="449">
        <v>414</v>
      </c>
      <c r="M20" s="158">
        <v>395</v>
      </c>
      <c r="N20" s="12">
        <f t="shared" si="3"/>
        <v>95.41062801932367</v>
      </c>
    </row>
    <row r="21" spans="1:14" ht="12.75">
      <c r="A21" s="11">
        <v>16</v>
      </c>
      <c r="B21" s="8" t="s">
        <v>332</v>
      </c>
      <c r="C21" s="158">
        <v>570</v>
      </c>
      <c r="D21" s="158">
        <v>503</v>
      </c>
      <c r="E21" s="12">
        <f t="shared" si="0"/>
        <v>88.24561403508771</v>
      </c>
      <c r="F21" s="449">
        <v>624</v>
      </c>
      <c r="G21" s="158">
        <v>417</v>
      </c>
      <c r="H21" s="12">
        <f t="shared" si="1"/>
        <v>66.82692307692307</v>
      </c>
      <c r="I21" s="449">
        <v>526</v>
      </c>
      <c r="J21" s="158">
        <v>498</v>
      </c>
      <c r="K21" s="12">
        <f t="shared" si="2"/>
        <v>94.67680608365019</v>
      </c>
      <c r="L21" s="449">
        <v>843</v>
      </c>
      <c r="M21" s="158">
        <v>559</v>
      </c>
      <c r="N21" s="12">
        <f t="shared" si="3"/>
        <v>66.31079478054566</v>
      </c>
    </row>
    <row r="22" spans="1:14" ht="12.75">
      <c r="A22" s="788" t="s">
        <v>333</v>
      </c>
      <c r="B22" s="788"/>
      <c r="C22" s="175">
        <f>SUM(C6:C21)</f>
        <v>16401</v>
      </c>
      <c r="D22" s="175">
        <f>SUM(D6:D21)</f>
        <v>15482</v>
      </c>
      <c r="E22" s="176">
        <f>+D22/C22*100</f>
        <v>94.3966831290775</v>
      </c>
      <c r="F22" s="175">
        <f>SUM(F6:F21)</f>
        <v>17269</v>
      </c>
      <c r="G22" s="175">
        <f>SUM(G6:G21)</f>
        <v>14377</v>
      </c>
      <c r="H22" s="176">
        <f>+G22/F22*100</f>
        <v>83.2532283282182</v>
      </c>
      <c r="I22" s="175">
        <f>SUM(I6:I21)</f>
        <v>15327</v>
      </c>
      <c r="J22" s="175">
        <f>SUM(J6:J21)</f>
        <v>14476</v>
      </c>
      <c r="K22" s="176">
        <f>+J22/I22*100</f>
        <v>94.44770666144711</v>
      </c>
      <c r="L22" s="175">
        <f>SUM(L6:L21)</f>
        <v>10584</v>
      </c>
      <c r="M22" s="175">
        <f>SUM(M6:M21)</f>
        <v>8785</v>
      </c>
      <c r="N22" s="176">
        <f>+M22/L22*100</f>
        <v>83.0026455026455</v>
      </c>
    </row>
    <row r="23" spans="1:14" ht="12.75">
      <c r="A23" s="11">
        <v>17</v>
      </c>
      <c r="B23" s="72" t="s">
        <v>334</v>
      </c>
      <c r="C23" s="1">
        <v>238</v>
      </c>
      <c r="D23" s="1">
        <v>238</v>
      </c>
      <c r="E23" s="10">
        <f>D23/C23*100</f>
        <v>100</v>
      </c>
      <c r="F23" s="1">
        <v>210</v>
      </c>
      <c r="G23" s="1">
        <v>204</v>
      </c>
      <c r="H23" s="10">
        <f>G23/F23*100</f>
        <v>97.14285714285714</v>
      </c>
      <c r="I23" s="1">
        <v>241</v>
      </c>
      <c r="J23" s="1">
        <v>241</v>
      </c>
      <c r="K23" s="10">
        <f>J23/I23*100</f>
        <v>100</v>
      </c>
      <c r="L23" s="1">
        <v>284</v>
      </c>
      <c r="M23" s="31">
        <v>279</v>
      </c>
      <c r="N23" s="12">
        <f aca="true" t="shared" si="4" ref="N23:N30">+M23/L23*100</f>
        <v>98.23943661971832</v>
      </c>
    </row>
    <row r="24" spans="1:14" ht="12.75">
      <c r="A24" s="11">
        <v>18</v>
      </c>
      <c r="B24" s="72" t="s">
        <v>335</v>
      </c>
      <c r="C24" s="1">
        <v>118</v>
      </c>
      <c r="D24" s="1">
        <v>115</v>
      </c>
      <c r="E24" s="10">
        <f aca="true" t="shared" si="5" ref="E24:E30">D24/C24*100</f>
        <v>97.45762711864407</v>
      </c>
      <c r="F24" s="1">
        <v>105</v>
      </c>
      <c r="G24" s="1">
        <v>103</v>
      </c>
      <c r="H24" s="10">
        <f aca="true" t="shared" si="6" ref="H24:H30">G24/F24*100</f>
        <v>98.09523809523809</v>
      </c>
      <c r="I24" s="1">
        <v>150</v>
      </c>
      <c r="J24" s="1">
        <v>148</v>
      </c>
      <c r="K24" s="10">
        <f aca="true" t="shared" si="7" ref="K24:K30">J24/I24*100</f>
        <v>98.66666666666667</v>
      </c>
      <c r="L24" s="1">
        <v>170</v>
      </c>
      <c r="M24" s="1">
        <v>151</v>
      </c>
      <c r="N24" s="12">
        <f t="shared" si="4"/>
        <v>88.8235294117647</v>
      </c>
    </row>
    <row r="25" spans="1:14" ht="12.75">
      <c r="A25" s="11">
        <v>19</v>
      </c>
      <c r="B25" s="72" t="s">
        <v>336</v>
      </c>
      <c r="C25" s="1">
        <v>79</v>
      </c>
      <c r="D25" s="1">
        <v>79</v>
      </c>
      <c r="E25" s="10">
        <f t="shared" si="5"/>
        <v>100</v>
      </c>
      <c r="F25" s="1">
        <v>91</v>
      </c>
      <c r="G25" s="1">
        <v>82</v>
      </c>
      <c r="H25" s="10">
        <f t="shared" si="6"/>
        <v>90.10989010989012</v>
      </c>
      <c r="I25" s="1">
        <v>108</v>
      </c>
      <c r="J25" s="1">
        <v>108</v>
      </c>
      <c r="K25" s="10">
        <f t="shared" si="7"/>
        <v>100</v>
      </c>
      <c r="L25" s="1">
        <v>139</v>
      </c>
      <c r="M25" s="1">
        <v>133</v>
      </c>
      <c r="N25" s="12">
        <f t="shared" si="4"/>
        <v>95.68345323741008</v>
      </c>
    </row>
    <row r="26" spans="1:14" ht="12.75">
      <c r="A26" s="11">
        <v>20</v>
      </c>
      <c r="B26" s="72" t="s">
        <v>337</v>
      </c>
      <c r="C26" s="1">
        <v>129</v>
      </c>
      <c r="D26" s="1">
        <v>126</v>
      </c>
      <c r="E26" s="10">
        <f t="shared" si="5"/>
        <v>97.67441860465115</v>
      </c>
      <c r="F26" s="1">
        <v>130</v>
      </c>
      <c r="G26" s="1">
        <v>130</v>
      </c>
      <c r="H26" s="10">
        <f t="shared" si="6"/>
        <v>100</v>
      </c>
      <c r="I26" s="1">
        <v>134</v>
      </c>
      <c r="J26" s="1">
        <v>134</v>
      </c>
      <c r="K26" s="10">
        <f t="shared" si="7"/>
        <v>100</v>
      </c>
      <c r="L26" s="1">
        <v>141</v>
      </c>
      <c r="M26" s="1">
        <v>141</v>
      </c>
      <c r="N26" s="12">
        <f t="shared" si="4"/>
        <v>100</v>
      </c>
    </row>
    <row r="27" spans="1:14" ht="12.75">
      <c r="A27" s="11">
        <v>21</v>
      </c>
      <c r="B27" s="72" t="s">
        <v>298</v>
      </c>
      <c r="C27" s="1">
        <v>696</v>
      </c>
      <c r="D27" s="1">
        <v>696</v>
      </c>
      <c r="E27" s="10">
        <f t="shared" si="5"/>
        <v>100</v>
      </c>
      <c r="F27" s="1">
        <v>709</v>
      </c>
      <c r="G27" s="1">
        <v>709</v>
      </c>
      <c r="H27" s="10">
        <f t="shared" si="6"/>
        <v>100</v>
      </c>
      <c r="I27" s="1">
        <v>712</v>
      </c>
      <c r="J27" s="1">
        <v>690</v>
      </c>
      <c r="K27" s="10">
        <f t="shared" si="7"/>
        <v>96.91011235955057</v>
      </c>
      <c r="L27" s="1">
        <v>780</v>
      </c>
      <c r="M27" s="1">
        <v>779</v>
      </c>
      <c r="N27" s="12">
        <f t="shared" si="4"/>
        <v>99.87179487179488</v>
      </c>
    </row>
    <row r="28" spans="1:14" ht="12.75">
      <c r="A28" s="11">
        <v>22</v>
      </c>
      <c r="B28" s="72" t="s">
        <v>299</v>
      </c>
      <c r="C28" s="1">
        <v>106</v>
      </c>
      <c r="D28" s="1">
        <v>106</v>
      </c>
      <c r="E28" s="10">
        <f t="shared" si="5"/>
        <v>100</v>
      </c>
      <c r="F28" s="1">
        <v>110</v>
      </c>
      <c r="G28" s="1">
        <v>105</v>
      </c>
      <c r="H28" s="10">
        <f t="shared" si="6"/>
        <v>95.45454545454545</v>
      </c>
      <c r="I28" s="1">
        <v>120</v>
      </c>
      <c r="J28" s="1">
        <v>118</v>
      </c>
      <c r="K28" s="10">
        <f t="shared" si="7"/>
        <v>98.33333333333333</v>
      </c>
      <c r="L28" s="1">
        <v>130</v>
      </c>
      <c r="M28" s="1">
        <v>128</v>
      </c>
      <c r="N28" s="12">
        <f t="shared" si="4"/>
        <v>98.46153846153847</v>
      </c>
    </row>
    <row r="29" spans="1:14" ht="12.75">
      <c r="A29" s="11">
        <v>23</v>
      </c>
      <c r="B29" s="72" t="s">
        <v>338</v>
      </c>
      <c r="C29" s="1">
        <v>86</v>
      </c>
      <c r="D29" s="1">
        <v>81</v>
      </c>
      <c r="E29" s="10">
        <f t="shared" si="5"/>
        <v>94.18604651162791</v>
      </c>
      <c r="F29" s="1">
        <v>93</v>
      </c>
      <c r="G29" s="1">
        <v>91</v>
      </c>
      <c r="H29" s="10">
        <f t="shared" si="6"/>
        <v>97.84946236559139</v>
      </c>
      <c r="I29" s="1">
        <v>82</v>
      </c>
      <c r="J29" s="1">
        <v>82</v>
      </c>
      <c r="K29" s="10">
        <f t="shared" si="7"/>
        <v>100</v>
      </c>
      <c r="L29" s="1">
        <v>111</v>
      </c>
      <c r="M29" s="1">
        <v>110</v>
      </c>
      <c r="N29" s="12">
        <f t="shared" si="4"/>
        <v>99.09909909909909</v>
      </c>
    </row>
    <row r="30" spans="1:14" ht="12.75">
      <c r="A30" s="11">
        <v>24</v>
      </c>
      <c r="B30" s="72" t="s">
        <v>339</v>
      </c>
      <c r="C30" s="1">
        <v>1008</v>
      </c>
      <c r="D30" s="1">
        <v>1001</v>
      </c>
      <c r="E30" s="10">
        <f t="shared" si="5"/>
        <v>99.30555555555556</v>
      </c>
      <c r="F30" s="1">
        <v>1017</v>
      </c>
      <c r="G30" s="1">
        <v>967</v>
      </c>
      <c r="H30" s="10">
        <f t="shared" si="6"/>
        <v>95.08357915437561</v>
      </c>
      <c r="I30" s="1">
        <v>1228</v>
      </c>
      <c r="J30" s="1">
        <v>1197</v>
      </c>
      <c r="K30" s="10">
        <f t="shared" si="7"/>
        <v>97.47557003257329</v>
      </c>
      <c r="L30" s="1">
        <v>1136</v>
      </c>
      <c r="M30" s="1">
        <v>1106</v>
      </c>
      <c r="N30" s="12">
        <f t="shared" si="4"/>
        <v>97.35915492957746</v>
      </c>
    </row>
    <row r="31" spans="1:14" ht="12.75">
      <c r="A31" s="788" t="s">
        <v>340</v>
      </c>
      <c r="B31" s="788"/>
      <c r="C31" s="175">
        <f>SUM(C23:C30)</f>
        <v>2460</v>
      </c>
      <c r="D31" s="175">
        <f>SUM(D23:D30)</f>
        <v>2442</v>
      </c>
      <c r="E31" s="176">
        <f aca="true" t="shared" si="8" ref="E31:E42">+D31/C31*100</f>
        <v>99.26829268292683</v>
      </c>
      <c r="F31" s="175">
        <f>SUM(F23:F30)</f>
        <v>2465</v>
      </c>
      <c r="G31" s="175">
        <f>SUM(G23:G30)</f>
        <v>2391</v>
      </c>
      <c r="H31" s="176">
        <f>+G31/F31*100</f>
        <v>96.99797160243408</v>
      </c>
      <c r="I31" s="175">
        <f>SUM(I23:I30)</f>
        <v>2775</v>
      </c>
      <c r="J31" s="175">
        <f>SUM(J23:J30)</f>
        <v>2718</v>
      </c>
      <c r="K31" s="176">
        <f>+J31/I31*100</f>
        <v>97.94594594594595</v>
      </c>
      <c r="L31" s="175">
        <f>SUM(L23:L30)</f>
        <v>2891</v>
      </c>
      <c r="M31" s="175">
        <f>SUM(M23:M30)</f>
        <v>2827</v>
      </c>
      <c r="N31" s="176">
        <f>+M31/L31*100</f>
        <v>97.78623313732272</v>
      </c>
    </row>
    <row r="32" spans="1:14" ht="12.75">
      <c r="A32" s="11">
        <v>25</v>
      </c>
      <c r="B32" s="181" t="s">
        <v>296</v>
      </c>
      <c r="C32" s="178">
        <v>126</v>
      </c>
      <c r="D32" s="158">
        <v>126</v>
      </c>
      <c r="E32" s="12">
        <f t="shared" si="8"/>
        <v>100</v>
      </c>
      <c r="F32" s="178">
        <v>130</v>
      </c>
      <c r="G32" s="158">
        <v>129</v>
      </c>
      <c r="H32" s="12">
        <f aca="true" t="shared" si="9" ref="H32:H37">+G32/F32*100</f>
        <v>99.23076923076923</v>
      </c>
      <c r="I32" s="178">
        <v>138</v>
      </c>
      <c r="J32" s="158">
        <v>138</v>
      </c>
      <c r="K32" s="12">
        <f aca="true" t="shared" si="10" ref="K32:K37">+J32/I32*100</f>
        <v>100</v>
      </c>
      <c r="L32" s="178">
        <v>161</v>
      </c>
      <c r="M32" s="158">
        <v>86</v>
      </c>
      <c r="N32" s="12">
        <f aca="true" t="shared" si="11" ref="N32:N37">+M32/L32*100</f>
        <v>53.41614906832298</v>
      </c>
    </row>
    <row r="33" spans="1:14" ht="12.75">
      <c r="A33" s="11">
        <v>26</v>
      </c>
      <c r="B33" s="181" t="s">
        <v>297</v>
      </c>
      <c r="C33" s="178">
        <v>90</v>
      </c>
      <c r="D33" s="179">
        <v>90</v>
      </c>
      <c r="E33" s="12">
        <f t="shared" si="8"/>
        <v>100</v>
      </c>
      <c r="F33" s="178">
        <v>90</v>
      </c>
      <c r="G33" s="158">
        <v>84</v>
      </c>
      <c r="H33" s="12">
        <f t="shared" si="9"/>
        <v>93.33333333333333</v>
      </c>
      <c r="I33" s="178">
        <v>115</v>
      </c>
      <c r="J33" s="179">
        <v>111</v>
      </c>
      <c r="K33" s="12">
        <f t="shared" si="10"/>
        <v>96.52173913043478</v>
      </c>
      <c r="L33" s="178">
        <v>104</v>
      </c>
      <c r="M33" s="159">
        <v>102</v>
      </c>
      <c r="N33" s="12">
        <f t="shared" si="11"/>
        <v>98.07692307692307</v>
      </c>
    </row>
    <row r="34" spans="1:14" ht="12.75">
      <c r="A34" s="11">
        <v>27</v>
      </c>
      <c r="B34" s="181" t="s">
        <v>341</v>
      </c>
      <c r="C34" s="178">
        <v>87</v>
      </c>
      <c r="D34" s="179">
        <v>79</v>
      </c>
      <c r="E34" s="12">
        <f t="shared" si="8"/>
        <v>90.80459770114942</v>
      </c>
      <c r="F34" s="178">
        <v>77</v>
      </c>
      <c r="G34" s="158">
        <v>70</v>
      </c>
      <c r="H34" s="12">
        <f t="shared" si="9"/>
        <v>90.9090909090909</v>
      </c>
      <c r="I34" s="178">
        <v>103</v>
      </c>
      <c r="J34" s="179">
        <v>103</v>
      </c>
      <c r="K34" s="12">
        <f t="shared" si="10"/>
        <v>100</v>
      </c>
      <c r="L34" s="178">
        <v>117</v>
      </c>
      <c r="M34" s="158">
        <v>117</v>
      </c>
      <c r="N34" s="12">
        <f t="shared" si="11"/>
        <v>100</v>
      </c>
    </row>
    <row r="35" spans="1:14" ht="12.75">
      <c r="A35" s="11">
        <v>28</v>
      </c>
      <c r="B35" s="181" t="s">
        <v>342</v>
      </c>
      <c r="C35" s="178">
        <v>72</v>
      </c>
      <c r="D35" s="179">
        <v>72</v>
      </c>
      <c r="E35" s="12">
        <f t="shared" si="8"/>
        <v>100</v>
      </c>
      <c r="F35" s="178">
        <v>93</v>
      </c>
      <c r="G35" s="158">
        <v>93</v>
      </c>
      <c r="H35" s="12">
        <f t="shared" si="9"/>
        <v>100</v>
      </c>
      <c r="I35" s="178">
        <v>89</v>
      </c>
      <c r="J35" s="159">
        <v>89</v>
      </c>
      <c r="K35" s="12">
        <f t="shared" si="10"/>
        <v>100</v>
      </c>
      <c r="L35" s="178">
        <v>132</v>
      </c>
      <c r="M35" s="159">
        <v>132</v>
      </c>
      <c r="N35" s="12">
        <f t="shared" si="11"/>
        <v>100</v>
      </c>
    </row>
    <row r="36" spans="1:14" ht="12.75">
      <c r="A36" s="11">
        <v>29</v>
      </c>
      <c r="B36" s="181" t="s">
        <v>343</v>
      </c>
      <c r="C36" s="178">
        <v>205</v>
      </c>
      <c r="D36" s="179">
        <v>188</v>
      </c>
      <c r="E36" s="12">
        <f t="shared" si="8"/>
        <v>91.70731707317074</v>
      </c>
      <c r="F36" s="178">
        <v>200</v>
      </c>
      <c r="G36" s="158">
        <v>192</v>
      </c>
      <c r="H36" s="12">
        <f t="shared" si="9"/>
        <v>96</v>
      </c>
      <c r="I36" s="178">
        <v>208</v>
      </c>
      <c r="J36" s="159">
        <v>205</v>
      </c>
      <c r="K36" s="12">
        <f t="shared" si="10"/>
        <v>98.5576923076923</v>
      </c>
      <c r="L36" s="178">
        <v>260</v>
      </c>
      <c r="M36" s="159">
        <v>253</v>
      </c>
      <c r="N36" s="12">
        <f t="shared" si="11"/>
        <v>97.3076923076923</v>
      </c>
    </row>
    <row r="37" spans="1:14" ht="12.75">
      <c r="A37" s="11">
        <v>30</v>
      </c>
      <c r="B37" s="181" t="s">
        <v>344</v>
      </c>
      <c r="C37" s="178">
        <v>716</v>
      </c>
      <c r="D37" s="158">
        <v>704</v>
      </c>
      <c r="E37" s="12">
        <f t="shared" si="8"/>
        <v>98.32402234636871</v>
      </c>
      <c r="F37" s="178">
        <v>797</v>
      </c>
      <c r="G37" s="158">
        <v>761</v>
      </c>
      <c r="H37" s="12">
        <f t="shared" si="9"/>
        <v>95.48306148055207</v>
      </c>
      <c r="I37" s="178">
        <v>751</v>
      </c>
      <c r="J37" s="158">
        <v>721</v>
      </c>
      <c r="K37" s="12">
        <f t="shared" si="10"/>
        <v>96.00532623169109</v>
      </c>
      <c r="L37" s="178">
        <v>811</v>
      </c>
      <c r="M37" s="158">
        <v>666</v>
      </c>
      <c r="N37" s="12">
        <f t="shared" si="11"/>
        <v>82.12083847102343</v>
      </c>
    </row>
    <row r="38" spans="1:14" ht="12.75">
      <c r="A38" s="788" t="s">
        <v>345</v>
      </c>
      <c r="B38" s="789"/>
      <c r="C38" s="175">
        <f>SUM(C32:C37)</f>
        <v>1296</v>
      </c>
      <c r="D38" s="175">
        <f>SUM(D32:D37)</f>
        <v>1259</v>
      </c>
      <c r="E38" s="176">
        <f t="shared" si="8"/>
        <v>97.14506172839506</v>
      </c>
      <c r="F38" s="175">
        <f>SUM(F32:F37)</f>
        <v>1387</v>
      </c>
      <c r="G38" s="175">
        <f>SUM(G32:G37)</f>
        <v>1329</v>
      </c>
      <c r="H38" s="176">
        <f>+G38/F38*100</f>
        <v>95.81831290555155</v>
      </c>
      <c r="I38" s="175">
        <f>SUM(I32:I37)</f>
        <v>1404</v>
      </c>
      <c r="J38" s="175">
        <f>SUM(J32:J37)</f>
        <v>1367</v>
      </c>
      <c r="K38" s="176">
        <f>+J38/I38*100</f>
        <v>97.36467236467237</v>
      </c>
      <c r="L38" s="175">
        <f>SUM(L32:L37)</f>
        <v>1585</v>
      </c>
      <c r="M38" s="175">
        <f>SUM(M32:M37)</f>
        <v>1356</v>
      </c>
      <c r="N38" s="176">
        <f>+M38/L38*100</f>
        <v>85.55205047318613</v>
      </c>
    </row>
    <row r="39" spans="1:14" ht="15" customHeight="1">
      <c r="A39" s="11">
        <v>31</v>
      </c>
      <c r="B39" s="72" t="s">
        <v>346</v>
      </c>
      <c r="C39" s="1">
        <v>313</v>
      </c>
      <c r="D39" s="1">
        <v>305</v>
      </c>
      <c r="E39" s="12">
        <f t="shared" si="8"/>
        <v>97.44408945686901</v>
      </c>
      <c r="F39" s="1">
        <v>336</v>
      </c>
      <c r="G39" s="1">
        <v>336</v>
      </c>
      <c r="H39" s="12">
        <f>+G39/F39*100</f>
        <v>100</v>
      </c>
      <c r="I39" s="1">
        <v>351</v>
      </c>
      <c r="J39" s="1">
        <v>351</v>
      </c>
      <c r="K39" s="12">
        <f>+J39/I39*100</f>
        <v>100</v>
      </c>
      <c r="L39" s="1">
        <v>407</v>
      </c>
      <c r="M39" s="1">
        <v>402</v>
      </c>
      <c r="N39" s="12">
        <f>+M39/L39*100</f>
        <v>98.77149877149877</v>
      </c>
    </row>
    <row r="40" spans="1:14" ht="15.75">
      <c r="A40" s="11">
        <v>32</v>
      </c>
      <c r="B40" s="72" t="s">
        <v>300</v>
      </c>
      <c r="C40" s="1">
        <v>970</v>
      </c>
      <c r="D40" s="1">
        <v>951</v>
      </c>
      <c r="E40" s="12">
        <f t="shared" si="8"/>
        <v>98.04123711340206</v>
      </c>
      <c r="F40" s="1">
        <v>920</v>
      </c>
      <c r="G40" s="1">
        <v>917</v>
      </c>
      <c r="H40" s="12">
        <f>+G40/F40*100</f>
        <v>99.67391304347825</v>
      </c>
      <c r="I40" s="1">
        <v>1050</v>
      </c>
      <c r="J40" s="1">
        <v>1027</v>
      </c>
      <c r="K40" s="12">
        <f>+J40/I40*100</f>
        <v>97.80952380952381</v>
      </c>
      <c r="L40" s="1">
        <v>1280</v>
      </c>
      <c r="M40" s="219">
        <v>1080</v>
      </c>
      <c r="N40" s="12">
        <f>+M40/L40*100</f>
        <v>84.375</v>
      </c>
    </row>
    <row r="41" spans="1:14" ht="12.75">
      <c r="A41" s="11">
        <v>33</v>
      </c>
      <c r="B41" s="72" t="s">
        <v>347</v>
      </c>
      <c r="C41" s="1">
        <v>335</v>
      </c>
      <c r="D41" s="1">
        <v>335</v>
      </c>
      <c r="E41" s="12">
        <f t="shared" si="8"/>
        <v>100</v>
      </c>
      <c r="F41" s="1">
        <v>350</v>
      </c>
      <c r="G41" s="1">
        <v>349</v>
      </c>
      <c r="H41" s="12">
        <f>+G41/F41*100</f>
        <v>99.71428571428571</v>
      </c>
      <c r="I41" s="1">
        <v>477</v>
      </c>
      <c r="J41" s="1">
        <v>455</v>
      </c>
      <c r="K41" s="12">
        <f>+J41/I41*100</f>
        <v>95.38784067085953</v>
      </c>
      <c r="L41" s="1">
        <v>467</v>
      </c>
      <c r="M41" s="1">
        <v>448</v>
      </c>
      <c r="N41" s="12">
        <f>+M41/L41*100</f>
        <v>95.93147751605996</v>
      </c>
    </row>
    <row r="42" spans="1:14" ht="12.75">
      <c r="A42" s="789" t="s">
        <v>348</v>
      </c>
      <c r="B42" s="793"/>
      <c r="C42" s="175">
        <f>SUM(C39:C41)</f>
        <v>1618</v>
      </c>
      <c r="D42" s="175">
        <f>SUM(D39:D41)</f>
        <v>1591</v>
      </c>
      <c r="E42" s="176">
        <f t="shared" si="8"/>
        <v>98.33127317676144</v>
      </c>
      <c r="F42" s="175">
        <f>SUM(F39:F41)</f>
        <v>1606</v>
      </c>
      <c r="G42" s="175">
        <f>SUM(G39:G41)</f>
        <v>1602</v>
      </c>
      <c r="H42" s="176">
        <f>+G42/F42*100</f>
        <v>99.75093399750934</v>
      </c>
      <c r="I42" s="175">
        <f>SUM(I39:I41)</f>
        <v>1878</v>
      </c>
      <c r="J42" s="175">
        <f>SUM(J39:J41)</f>
        <v>1833</v>
      </c>
      <c r="K42" s="176">
        <f>+J42/I42*100</f>
        <v>97.60383386581469</v>
      </c>
      <c r="L42" s="175">
        <f>SUM(L39:L41)</f>
        <v>2154</v>
      </c>
      <c r="M42" s="175">
        <f>SUM(M39:M41)</f>
        <v>1930</v>
      </c>
      <c r="N42" s="176">
        <f>+M42/L42*100</f>
        <v>89.60074280408541</v>
      </c>
    </row>
    <row r="43" spans="1:14" ht="12.75">
      <c r="A43" s="11">
        <v>34</v>
      </c>
      <c r="B43" s="72" t="s">
        <v>349</v>
      </c>
      <c r="C43" s="180">
        <v>137</v>
      </c>
      <c r="D43" s="180">
        <v>113</v>
      </c>
      <c r="E43" s="10">
        <f aca="true" t="shared" si="12" ref="E43:E50">D43/C43*100</f>
        <v>82.48175182481752</v>
      </c>
      <c r="F43" s="1">
        <v>126</v>
      </c>
      <c r="G43" s="1">
        <v>122</v>
      </c>
      <c r="H43" s="12">
        <f aca="true" t="shared" si="13" ref="H43:H50">+G43/F43*100</f>
        <v>96.82539682539682</v>
      </c>
      <c r="I43" s="1">
        <v>139</v>
      </c>
      <c r="J43" s="1">
        <v>138</v>
      </c>
      <c r="K43" s="12">
        <f aca="true" t="shared" si="14" ref="K43:K50">+J43/I43*100</f>
        <v>99.28057553956835</v>
      </c>
      <c r="L43" s="1">
        <v>166</v>
      </c>
      <c r="M43" s="1">
        <v>144</v>
      </c>
      <c r="N43" s="12">
        <f aca="true" t="shared" si="15" ref="N43:N50">+M43/L43*100</f>
        <v>86.74698795180723</v>
      </c>
    </row>
    <row r="44" spans="1:14" ht="12.75">
      <c r="A44" s="11">
        <v>35</v>
      </c>
      <c r="B44" s="72" t="s">
        <v>350</v>
      </c>
      <c r="C44" s="180">
        <v>54</v>
      </c>
      <c r="D44" s="180">
        <v>29</v>
      </c>
      <c r="E44" s="10">
        <f t="shared" si="12"/>
        <v>53.70370370370371</v>
      </c>
      <c r="F44" s="1">
        <v>43</v>
      </c>
      <c r="G44" s="1">
        <v>43</v>
      </c>
      <c r="H44" s="12">
        <f t="shared" si="13"/>
        <v>100</v>
      </c>
      <c r="I44" s="1">
        <v>55</v>
      </c>
      <c r="J44" s="1">
        <v>54</v>
      </c>
      <c r="K44" s="12">
        <f t="shared" si="14"/>
        <v>98.18181818181819</v>
      </c>
      <c r="L44" s="1">
        <v>90</v>
      </c>
      <c r="M44" s="1">
        <v>89</v>
      </c>
      <c r="N44" s="12">
        <f t="shared" si="15"/>
        <v>98.88888888888889</v>
      </c>
    </row>
    <row r="45" spans="1:14" ht="12.75">
      <c r="A45" s="11">
        <v>36</v>
      </c>
      <c r="B45" s="72" t="s">
        <v>351</v>
      </c>
      <c r="C45" s="1">
        <v>71</v>
      </c>
      <c r="D45" s="1">
        <v>71</v>
      </c>
      <c r="E45" s="10">
        <f t="shared" si="12"/>
        <v>100</v>
      </c>
      <c r="F45" s="1">
        <v>88</v>
      </c>
      <c r="G45" s="1">
        <v>86</v>
      </c>
      <c r="H45" s="12">
        <f t="shared" si="13"/>
        <v>97.72727272727273</v>
      </c>
      <c r="I45" s="1">
        <v>69</v>
      </c>
      <c r="J45" s="1">
        <v>69</v>
      </c>
      <c r="K45" s="12">
        <f t="shared" si="14"/>
        <v>100</v>
      </c>
      <c r="L45" s="1">
        <v>97</v>
      </c>
      <c r="M45" s="1">
        <v>94</v>
      </c>
      <c r="N45" s="12">
        <f t="shared" si="15"/>
        <v>96.90721649484536</v>
      </c>
    </row>
    <row r="46" spans="1:14" ht="12.75">
      <c r="A46" s="11">
        <v>37</v>
      </c>
      <c r="B46" s="72" t="s">
        <v>352</v>
      </c>
      <c r="C46" s="1">
        <v>70</v>
      </c>
      <c r="D46" s="1">
        <v>70</v>
      </c>
      <c r="E46" s="10">
        <f t="shared" si="12"/>
        <v>100</v>
      </c>
      <c r="F46" s="1">
        <v>58</v>
      </c>
      <c r="G46" s="1">
        <v>58</v>
      </c>
      <c r="H46" s="12">
        <f t="shared" si="13"/>
        <v>100</v>
      </c>
      <c r="I46" s="1">
        <v>78</v>
      </c>
      <c r="J46" s="1">
        <v>78</v>
      </c>
      <c r="K46" s="12">
        <f t="shared" si="14"/>
        <v>100</v>
      </c>
      <c r="L46" s="1">
        <v>95</v>
      </c>
      <c r="M46" s="1">
        <v>95</v>
      </c>
      <c r="N46" s="12">
        <f t="shared" si="15"/>
        <v>100</v>
      </c>
    </row>
    <row r="47" spans="1:14" ht="12.75">
      <c r="A47" s="11">
        <v>38</v>
      </c>
      <c r="B47" s="72" t="s">
        <v>353</v>
      </c>
      <c r="C47" s="1">
        <v>98</v>
      </c>
      <c r="D47" s="1">
        <v>53</v>
      </c>
      <c r="E47" s="10">
        <f t="shared" si="12"/>
        <v>54.08163265306123</v>
      </c>
      <c r="F47" s="1">
        <v>98</v>
      </c>
      <c r="G47" s="1">
        <v>74</v>
      </c>
      <c r="H47" s="12">
        <f t="shared" si="13"/>
        <v>75.51020408163265</v>
      </c>
      <c r="I47" s="1">
        <v>122</v>
      </c>
      <c r="J47" s="1">
        <v>91</v>
      </c>
      <c r="K47" s="12">
        <f t="shared" si="14"/>
        <v>74.59016393442623</v>
      </c>
      <c r="L47" s="1">
        <v>200</v>
      </c>
      <c r="M47" s="1">
        <v>96</v>
      </c>
      <c r="N47" s="12">
        <f t="shared" si="15"/>
        <v>48</v>
      </c>
    </row>
    <row r="48" spans="1:14" ht="12.75">
      <c r="A48" s="11">
        <v>39</v>
      </c>
      <c r="B48" s="72" t="s">
        <v>354</v>
      </c>
      <c r="C48" s="1">
        <v>58</v>
      </c>
      <c r="D48" s="1">
        <v>54</v>
      </c>
      <c r="E48" s="10">
        <f t="shared" si="12"/>
        <v>93.10344827586206</v>
      </c>
      <c r="F48" s="1">
        <v>76</v>
      </c>
      <c r="G48" s="1">
        <v>68</v>
      </c>
      <c r="H48" s="12">
        <f t="shared" si="13"/>
        <v>89.47368421052632</v>
      </c>
      <c r="I48" s="1">
        <v>88</v>
      </c>
      <c r="J48" s="1">
        <v>84</v>
      </c>
      <c r="K48" s="12">
        <f t="shared" si="14"/>
        <v>95.45454545454545</v>
      </c>
      <c r="L48" s="1">
        <v>108</v>
      </c>
      <c r="M48" s="1">
        <v>81</v>
      </c>
      <c r="N48" s="12">
        <f t="shared" si="15"/>
        <v>75</v>
      </c>
    </row>
    <row r="49" spans="1:14" ht="12.75">
      <c r="A49" s="11">
        <v>40</v>
      </c>
      <c r="B49" s="72" t="s">
        <v>301</v>
      </c>
      <c r="C49" s="1">
        <v>205</v>
      </c>
      <c r="D49" s="1">
        <v>201</v>
      </c>
      <c r="E49" s="10">
        <f t="shared" si="12"/>
        <v>98.04878048780488</v>
      </c>
      <c r="F49" s="1">
        <v>206</v>
      </c>
      <c r="G49" s="1">
        <v>199</v>
      </c>
      <c r="H49" s="12">
        <f t="shared" si="13"/>
        <v>96.60194174757282</v>
      </c>
      <c r="I49" s="1">
        <v>244</v>
      </c>
      <c r="J49" s="1">
        <v>220</v>
      </c>
      <c r="K49" s="12">
        <f t="shared" si="14"/>
        <v>90.1639344262295</v>
      </c>
      <c r="L49" s="1">
        <v>306</v>
      </c>
      <c r="M49" s="1">
        <v>294</v>
      </c>
      <c r="N49" s="12">
        <f t="shared" si="15"/>
        <v>96.07843137254902</v>
      </c>
    </row>
    <row r="50" spans="1:14" ht="12.75">
      <c r="A50" s="11">
        <v>41</v>
      </c>
      <c r="B50" s="72" t="s">
        <v>355</v>
      </c>
      <c r="C50" s="1">
        <v>711</v>
      </c>
      <c r="D50" s="1">
        <v>684</v>
      </c>
      <c r="E50" s="10">
        <f t="shared" si="12"/>
        <v>96.20253164556962</v>
      </c>
      <c r="F50" s="1">
        <v>651</v>
      </c>
      <c r="G50" s="1">
        <v>600</v>
      </c>
      <c r="H50" s="12">
        <f t="shared" si="13"/>
        <v>92.16589861751152</v>
      </c>
      <c r="I50" s="1">
        <v>688</v>
      </c>
      <c r="J50" s="1">
        <v>648</v>
      </c>
      <c r="K50" s="12">
        <f t="shared" si="14"/>
        <v>94.18604651162791</v>
      </c>
      <c r="L50" s="1">
        <v>925</v>
      </c>
      <c r="M50" s="32">
        <v>399</v>
      </c>
      <c r="N50" s="12">
        <f t="shared" si="15"/>
        <v>43.13513513513513</v>
      </c>
    </row>
    <row r="51" spans="1:14" ht="12.75">
      <c r="A51" s="788" t="s">
        <v>356</v>
      </c>
      <c r="B51" s="789"/>
      <c r="C51" s="175">
        <f>SUM(C43:C50)</f>
        <v>1404</v>
      </c>
      <c r="D51" s="175">
        <f>SUM(D43:D50)</f>
        <v>1275</v>
      </c>
      <c r="E51" s="176">
        <f>+D51/C51*100</f>
        <v>90.8119658119658</v>
      </c>
      <c r="F51" s="175">
        <f>SUM(F43:F50)</f>
        <v>1346</v>
      </c>
      <c r="G51" s="175">
        <f>SUM(G43:G50)</f>
        <v>1250</v>
      </c>
      <c r="H51" s="176">
        <f>+G51/F51*100</f>
        <v>92.86775631500743</v>
      </c>
      <c r="I51" s="175">
        <f>SUM(I43:I50)</f>
        <v>1483</v>
      </c>
      <c r="J51" s="175">
        <f>SUM(J43:J50)</f>
        <v>1382</v>
      </c>
      <c r="K51" s="176">
        <f>+J51/I51*100</f>
        <v>93.18948078219825</v>
      </c>
      <c r="L51" s="175">
        <f>SUM(L43:L50)</f>
        <v>1987</v>
      </c>
      <c r="M51" s="175">
        <f>SUM(M43:M50)</f>
        <v>1292</v>
      </c>
      <c r="N51" s="176">
        <f>+M51/L51*100</f>
        <v>65.02264720684448</v>
      </c>
    </row>
    <row r="52" spans="1:14" ht="12" customHeight="1">
      <c r="A52" s="11">
        <v>42</v>
      </c>
      <c r="B52" s="72" t="s">
        <v>357</v>
      </c>
      <c r="C52" s="1">
        <v>367</v>
      </c>
      <c r="D52" s="1">
        <v>367</v>
      </c>
      <c r="E52" s="12">
        <f aca="true" t="shared" si="16" ref="E52:E74">+D52/C52*100</f>
        <v>100</v>
      </c>
      <c r="F52" s="1">
        <v>440</v>
      </c>
      <c r="G52" s="1">
        <v>420</v>
      </c>
      <c r="H52" s="12">
        <f aca="true" t="shared" si="17" ref="H52:H58">+G52/F52*100</f>
        <v>95.45454545454545</v>
      </c>
      <c r="I52" s="1">
        <v>450</v>
      </c>
      <c r="J52" s="1">
        <v>444</v>
      </c>
      <c r="K52" s="12">
        <f aca="true" t="shared" si="18" ref="K52:K58">+J52/I52*100</f>
        <v>98.66666666666667</v>
      </c>
      <c r="L52" s="1">
        <v>459</v>
      </c>
      <c r="M52" s="1">
        <v>445</v>
      </c>
      <c r="N52" s="12">
        <f aca="true" t="shared" si="19" ref="N52:N58">+M52/L52*100</f>
        <v>96.94989106753813</v>
      </c>
    </row>
    <row r="53" spans="1:14" ht="12.75">
      <c r="A53" s="11">
        <v>43</v>
      </c>
      <c r="B53" s="72" t="s">
        <v>358</v>
      </c>
      <c r="C53" s="1">
        <v>82</v>
      </c>
      <c r="D53" s="1">
        <v>81</v>
      </c>
      <c r="E53" s="12">
        <f t="shared" si="16"/>
        <v>98.78048780487805</v>
      </c>
      <c r="F53" s="1">
        <v>83</v>
      </c>
      <c r="G53" s="1">
        <v>81</v>
      </c>
      <c r="H53" s="12">
        <f t="shared" si="17"/>
        <v>97.59036144578313</v>
      </c>
      <c r="I53" s="1">
        <v>109</v>
      </c>
      <c r="J53" s="1">
        <v>105</v>
      </c>
      <c r="K53" s="12">
        <f t="shared" si="18"/>
        <v>96.3302752293578</v>
      </c>
      <c r="L53" s="1">
        <v>123</v>
      </c>
      <c r="M53" s="1">
        <v>117</v>
      </c>
      <c r="N53" s="12">
        <f t="shared" si="19"/>
        <v>95.1219512195122</v>
      </c>
    </row>
    <row r="54" spans="1:14" ht="12.75">
      <c r="A54" s="11">
        <v>44</v>
      </c>
      <c r="B54" s="72" t="s">
        <v>359</v>
      </c>
      <c r="C54" s="1">
        <v>80</v>
      </c>
      <c r="D54" s="1">
        <v>80</v>
      </c>
      <c r="E54" s="12">
        <f t="shared" si="16"/>
        <v>100</v>
      </c>
      <c r="F54" s="1">
        <v>92</v>
      </c>
      <c r="G54" s="1">
        <v>92</v>
      </c>
      <c r="H54" s="12">
        <f t="shared" si="17"/>
        <v>100</v>
      </c>
      <c r="I54" s="1">
        <v>96</v>
      </c>
      <c r="J54" s="1">
        <v>96</v>
      </c>
      <c r="K54" s="12">
        <f t="shared" si="18"/>
        <v>100</v>
      </c>
      <c r="L54" s="1">
        <v>114</v>
      </c>
      <c r="M54" s="1">
        <v>114</v>
      </c>
      <c r="N54" s="12">
        <f t="shared" si="19"/>
        <v>100</v>
      </c>
    </row>
    <row r="55" spans="1:14" ht="12" customHeight="1">
      <c r="A55" s="11">
        <v>45</v>
      </c>
      <c r="B55" s="72" t="s">
        <v>260</v>
      </c>
      <c r="C55" s="1">
        <v>1671</v>
      </c>
      <c r="D55" s="1">
        <v>1671</v>
      </c>
      <c r="E55" s="12">
        <f t="shared" si="16"/>
        <v>100</v>
      </c>
      <c r="F55" s="1">
        <v>1700</v>
      </c>
      <c r="G55" s="1">
        <v>1631</v>
      </c>
      <c r="H55" s="12">
        <f t="shared" si="17"/>
        <v>95.94117647058825</v>
      </c>
      <c r="I55" s="1">
        <v>1690</v>
      </c>
      <c r="J55" s="1">
        <v>1674</v>
      </c>
      <c r="K55" s="12">
        <f t="shared" si="18"/>
        <v>99.05325443786982</v>
      </c>
      <c r="L55" s="1">
        <v>1800</v>
      </c>
      <c r="M55" s="1">
        <v>1699</v>
      </c>
      <c r="N55" s="12">
        <f t="shared" si="19"/>
        <v>94.38888888888889</v>
      </c>
    </row>
    <row r="56" spans="1:14" ht="12.75">
      <c r="A56" s="11">
        <v>46</v>
      </c>
      <c r="B56" s="72" t="s">
        <v>360</v>
      </c>
      <c r="C56" s="1">
        <v>45</v>
      </c>
      <c r="D56" s="1">
        <v>44</v>
      </c>
      <c r="E56" s="12">
        <f t="shared" si="16"/>
        <v>97.77777777777777</v>
      </c>
      <c r="F56" s="1">
        <v>57</v>
      </c>
      <c r="G56" s="1">
        <v>50</v>
      </c>
      <c r="H56" s="12">
        <f t="shared" si="17"/>
        <v>87.71929824561403</v>
      </c>
      <c r="I56" s="1">
        <v>73</v>
      </c>
      <c r="J56" s="1">
        <v>73</v>
      </c>
      <c r="K56" s="12">
        <f t="shared" si="18"/>
        <v>100</v>
      </c>
      <c r="L56" s="1">
        <v>68</v>
      </c>
      <c r="M56" s="1">
        <v>66</v>
      </c>
      <c r="N56" s="12">
        <f t="shared" si="19"/>
        <v>97.05882352941177</v>
      </c>
    </row>
    <row r="57" spans="1:14" ht="12.75">
      <c r="A57" s="11">
        <v>47</v>
      </c>
      <c r="B57" s="72" t="s">
        <v>361</v>
      </c>
      <c r="C57" s="1">
        <v>65</v>
      </c>
      <c r="D57" s="1">
        <v>58</v>
      </c>
      <c r="E57" s="12">
        <f t="shared" si="16"/>
        <v>89.23076923076924</v>
      </c>
      <c r="F57" s="1">
        <v>65</v>
      </c>
      <c r="G57" s="1">
        <v>63</v>
      </c>
      <c r="H57" s="12">
        <f t="shared" si="17"/>
        <v>96.92307692307692</v>
      </c>
      <c r="I57" s="1">
        <v>80</v>
      </c>
      <c r="J57" s="1">
        <v>80</v>
      </c>
      <c r="K57" s="12">
        <f t="shared" si="18"/>
        <v>100</v>
      </c>
      <c r="L57" s="1">
        <v>108</v>
      </c>
      <c r="M57" s="1">
        <v>104</v>
      </c>
      <c r="N57" s="12">
        <f t="shared" si="19"/>
        <v>96.29629629629629</v>
      </c>
    </row>
    <row r="58" spans="1:14" ht="12.75">
      <c r="A58" s="11">
        <v>48</v>
      </c>
      <c r="B58" s="72" t="s">
        <v>286</v>
      </c>
      <c r="C58" s="1">
        <v>167</v>
      </c>
      <c r="D58" s="1">
        <v>146</v>
      </c>
      <c r="E58" s="12">
        <f t="shared" si="16"/>
        <v>87.42514970059881</v>
      </c>
      <c r="F58" s="1">
        <v>167</v>
      </c>
      <c r="G58" s="1">
        <v>162</v>
      </c>
      <c r="H58" s="12">
        <f t="shared" si="17"/>
        <v>97.0059880239521</v>
      </c>
      <c r="I58" s="1">
        <v>175</v>
      </c>
      <c r="J58" s="1">
        <v>175</v>
      </c>
      <c r="K58" s="12">
        <f t="shared" si="18"/>
        <v>100</v>
      </c>
      <c r="L58" s="1">
        <v>194</v>
      </c>
      <c r="M58" s="1">
        <v>191</v>
      </c>
      <c r="N58" s="12">
        <f t="shared" si="19"/>
        <v>98.4536082474227</v>
      </c>
    </row>
    <row r="59" spans="1:14" ht="12.75">
      <c r="A59" s="788" t="s">
        <v>362</v>
      </c>
      <c r="B59" s="789"/>
      <c r="C59" s="175">
        <f>SUM(C52:C58)</f>
        <v>2477</v>
      </c>
      <c r="D59" s="175">
        <f>SUM(D52:D58)</f>
        <v>2447</v>
      </c>
      <c r="E59" s="176">
        <f>+D59/C59*100</f>
        <v>98.78885748889786</v>
      </c>
      <c r="F59" s="175">
        <f>SUM(F52:F58)</f>
        <v>2604</v>
      </c>
      <c r="G59" s="175">
        <f>SUM(G52:G58)</f>
        <v>2499</v>
      </c>
      <c r="H59" s="176">
        <f>+G59/F59*100</f>
        <v>95.96774193548387</v>
      </c>
      <c r="I59" s="175">
        <f>SUM(I52:I58)</f>
        <v>2673</v>
      </c>
      <c r="J59" s="175">
        <f>SUM(J52:J58)</f>
        <v>2647</v>
      </c>
      <c r="K59" s="176">
        <f>+J59/I59*100</f>
        <v>99.02731013842126</v>
      </c>
      <c r="L59" s="175">
        <f>SUM(L52:L58)</f>
        <v>2866</v>
      </c>
      <c r="M59" s="175">
        <f>SUM(M52:M58)</f>
        <v>2736</v>
      </c>
      <c r="N59" s="176">
        <f>+M59/L59*100</f>
        <v>95.46406140963015</v>
      </c>
    </row>
    <row r="60" spans="1:14" ht="12.75">
      <c r="A60" s="11">
        <v>49</v>
      </c>
      <c r="B60" s="72" t="s">
        <v>363</v>
      </c>
      <c r="C60" s="1">
        <v>131</v>
      </c>
      <c r="D60" s="1">
        <v>131</v>
      </c>
      <c r="E60" s="12">
        <f aca="true" t="shared" si="20" ref="E60:E65">+D60/C60*100</f>
        <v>100</v>
      </c>
      <c r="F60" s="1">
        <v>156</v>
      </c>
      <c r="G60" s="1">
        <v>152</v>
      </c>
      <c r="H60" s="12">
        <f aca="true" t="shared" si="21" ref="H60:H65">+G60/F60*100</f>
        <v>97.43589743589743</v>
      </c>
      <c r="I60" s="1">
        <v>159</v>
      </c>
      <c r="J60" s="1">
        <v>154</v>
      </c>
      <c r="K60" s="12">
        <f aca="true" t="shared" si="22" ref="K60:K65">+J60/I60*100</f>
        <v>96.85534591194968</v>
      </c>
      <c r="L60" s="1">
        <v>230</v>
      </c>
      <c r="M60" s="1">
        <v>210</v>
      </c>
      <c r="N60" s="12">
        <f aca="true" t="shared" si="23" ref="N60:N85">+M60/L60*100</f>
        <v>91.30434782608695</v>
      </c>
    </row>
    <row r="61" spans="1:14" ht="12" customHeight="1">
      <c r="A61" s="11">
        <v>50</v>
      </c>
      <c r="B61" s="72" t="s">
        <v>364</v>
      </c>
      <c r="C61" s="1">
        <v>675</v>
      </c>
      <c r="D61" s="1">
        <v>567</v>
      </c>
      <c r="E61" s="12">
        <f t="shared" si="20"/>
        <v>84</v>
      </c>
      <c r="F61" s="1">
        <v>700</v>
      </c>
      <c r="G61" s="1">
        <v>613</v>
      </c>
      <c r="H61" s="12">
        <f t="shared" si="21"/>
        <v>87.57142857142857</v>
      </c>
      <c r="I61" s="1">
        <v>625</v>
      </c>
      <c r="J61" s="1">
        <v>597</v>
      </c>
      <c r="K61" s="12">
        <f t="shared" si="22"/>
        <v>95.52000000000001</v>
      </c>
      <c r="L61" s="1">
        <v>700</v>
      </c>
      <c r="M61" s="1">
        <v>670</v>
      </c>
      <c r="N61" s="12">
        <f t="shared" si="23"/>
        <v>95.71428571428572</v>
      </c>
    </row>
    <row r="62" spans="1:14" ht="12.75">
      <c r="A62" s="11">
        <v>51</v>
      </c>
      <c r="B62" s="72" t="s">
        <v>365</v>
      </c>
      <c r="C62" s="1">
        <v>469</v>
      </c>
      <c r="D62" s="1">
        <v>445</v>
      </c>
      <c r="E62" s="12">
        <f t="shared" si="20"/>
        <v>94.88272921108742</v>
      </c>
      <c r="F62" s="1">
        <v>469</v>
      </c>
      <c r="G62" s="1">
        <v>448</v>
      </c>
      <c r="H62" s="12">
        <f t="shared" si="21"/>
        <v>95.52238805970148</v>
      </c>
      <c r="I62" s="1">
        <v>446</v>
      </c>
      <c r="J62" s="1">
        <v>437</v>
      </c>
      <c r="K62" s="12">
        <f t="shared" si="22"/>
        <v>97.98206278026906</v>
      </c>
      <c r="L62" s="1">
        <v>473</v>
      </c>
      <c r="M62" s="1">
        <v>464</v>
      </c>
      <c r="N62" s="12">
        <f t="shared" si="23"/>
        <v>98.09725158562368</v>
      </c>
    </row>
    <row r="63" spans="1:14" ht="12.75">
      <c r="A63" s="11">
        <v>52</v>
      </c>
      <c r="B63" s="72" t="s">
        <v>261</v>
      </c>
      <c r="C63" s="1">
        <v>41</v>
      </c>
      <c r="D63" s="1">
        <v>35</v>
      </c>
      <c r="E63" s="12">
        <f t="shared" si="20"/>
        <v>85.36585365853658</v>
      </c>
      <c r="F63" s="1">
        <v>41</v>
      </c>
      <c r="G63" s="1">
        <v>37</v>
      </c>
      <c r="H63" s="12">
        <f t="shared" si="21"/>
        <v>90.2439024390244</v>
      </c>
      <c r="I63" s="1">
        <v>52</v>
      </c>
      <c r="J63" s="1">
        <v>52</v>
      </c>
      <c r="K63" s="12">
        <f t="shared" si="22"/>
        <v>100</v>
      </c>
      <c r="L63" s="1">
        <v>85</v>
      </c>
      <c r="M63" s="1">
        <v>81</v>
      </c>
      <c r="N63" s="12">
        <f t="shared" si="23"/>
        <v>95.29411764705881</v>
      </c>
    </row>
    <row r="64" spans="1:14" ht="12.75">
      <c r="A64" s="11">
        <v>53</v>
      </c>
      <c r="B64" s="72" t="s">
        <v>366</v>
      </c>
      <c r="C64" s="1">
        <v>150</v>
      </c>
      <c r="D64" s="1">
        <v>150</v>
      </c>
      <c r="E64" s="12">
        <f t="shared" si="20"/>
        <v>100</v>
      </c>
      <c r="F64" s="1">
        <v>150</v>
      </c>
      <c r="G64" s="1">
        <v>150</v>
      </c>
      <c r="H64" s="12">
        <f t="shared" si="21"/>
        <v>100</v>
      </c>
      <c r="I64" s="1">
        <v>190</v>
      </c>
      <c r="J64" s="1">
        <v>190</v>
      </c>
      <c r="K64" s="12">
        <f t="shared" si="22"/>
        <v>100</v>
      </c>
      <c r="L64" s="1">
        <v>250</v>
      </c>
      <c r="M64" s="1">
        <v>245</v>
      </c>
      <c r="N64" s="12">
        <f t="shared" si="23"/>
        <v>98</v>
      </c>
    </row>
    <row r="65" spans="1:14" ht="12.75">
      <c r="A65" s="11">
        <v>54</v>
      </c>
      <c r="B65" s="72" t="s">
        <v>302</v>
      </c>
      <c r="C65" s="182">
        <v>230</v>
      </c>
      <c r="D65" s="1">
        <v>230</v>
      </c>
      <c r="E65" s="12">
        <f t="shared" si="20"/>
        <v>100</v>
      </c>
      <c r="F65" s="182">
        <v>250</v>
      </c>
      <c r="G65" s="1">
        <v>250</v>
      </c>
      <c r="H65" s="12">
        <f t="shared" si="21"/>
        <v>100</v>
      </c>
      <c r="I65" s="1">
        <v>265</v>
      </c>
      <c r="J65" s="1">
        <v>256</v>
      </c>
      <c r="K65" s="12">
        <f t="shared" si="22"/>
        <v>96.60377358490567</v>
      </c>
      <c r="L65" s="1">
        <v>278</v>
      </c>
      <c r="M65" s="1">
        <v>262</v>
      </c>
      <c r="N65" s="12">
        <f t="shared" si="23"/>
        <v>94.24460431654677</v>
      </c>
    </row>
    <row r="66" spans="1:14" ht="12.75">
      <c r="A66" s="788" t="s">
        <v>367</v>
      </c>
      <c r="B66" s="789"/>
      <c r="C66" s="175">
        <f>SUM(C60:C65)</f>
        <v>1696</v>
      </c>
      <c r="D66" s="175">
        <f>SUM(D60:D65)</f>
        <v>1558</v>
      </c>
      <c r="E66" s="176">
        <f aca="true" t="shared" si="24" ref="E66:E103">+D66/C66*100</f>
        <v>91.86320754716981</v>
      </c>
      <c r="F66" s="175">
        <f>SUM(F60:F65)</f>
        <v>1766</v>
      </c>
      <c r="G66" s="175">
        <f>SUM(G60:G65)</f>
        <v>1650</v>
      </c>
      <c r="H66" s="176">
        <f aca="true" t="shared" si="25" ref="H66:H85">+G66/F66*100</f>
        <v>93.43148357870895</v>
      </c>
      <c r="I66" s="175">
        <f>SUM(I60:I65)</f>
        <v>1737</v>
      </c>
      <c r="J66" s="175">
        <f>SUM(J60:J65)</f>
        <v>1686</v>
      </c>
      <c r="K66" s="176">
        <f aca="true" t="shared" si="26" ref="K66:K85">+J66/I66*100</f>
        <v>97.06390328151986</v>
      </c>
      <c r="L66" s="175">
        <f>SUM(L60:L65)</f>
        <v>2016</v>
      </c>
      <c r="M66" s="175">
        <f>SUM(M60:M65)</f>
        <v>1932</v>
      </c>
      <c r="N66" s="176">
        <f t="shared" si="23"/>
        <v>95.83333333333334</v>
      </c>
    </row>
    <row r="67" spans="1:14" ht="12.75">
      <c r="A67" s="11">
        <v>55</v>
      </c>
      <c r="B67" s="181" t="s">
        <v>368</v>
      </c>
      <c r="C67" s="1">
        <v>420</v>
      </c>
      <c r="D67" s="1">
        <v>404</v>
      </c>
      <c r="E67" s="12">
        <f t="shared" si="16"/>
        <v>96.19047619047619</v>
      </c>
      <c r="F67" s="1">
        <v>407</v>
      </c>
      <c r="G67" s="1">
        <v>387</v>
      </c>
      <c r="H67" s="12">
        <f t="shared" si="25"/>
        <v>95.0859950859951</v>
      </c>
      <c r="I67" s="1">
        <v>392</v>
      </c>
      <c r="J67" s="1">
        <v>351</v>
      </c>
      <c r="K67" s="12">
        <f t="shared" si="26"/>
        <v>89.54081632653062</v>
      </c>
      <c r="L67" s="1">
        <v>482</v>
      </c>
      <c r="M67" s="1">
        <v>466</v>
      </c>
      <c r="N67" s="12">
        <f t="shared" si="23"/>
        <v>96.6804979253112</v>
      </c>
    </row>
    <row r="68" spans="1:14" ht="12.75">
      <c r="A68" s="11">
        <v>56</v>
      </c>
      <c r="B68" s="181" t="s">
        <v>369</v>
      </c>
      <c r="C68" s="1">
        <v>103</v>
      </c>
      <c r="D68" s="1">
        <v>100</v>
      </c>
      <c r="E68" s="12">
        <f t="shared" si="16"/>
        <v>97.0873786407767</v>
      </c>
      <c r="F68" s="1">
        <v>119</v>
      </c>
      <c r="G68" s="1">
        <v>119</v>
      </c>
      <c r="H68" s="12">
        <f t="shared" si="25"/>
        <v>100</v>
      </c>
      <c r="I68" s="1">
        <v>120</v>
      </c>
      <c r="J68" s="1">
        <v>120</v>
      </c>
      <c r="K68" s="12">
        <f t="shared" si="26"/>
        <v>100</v>
      </c>
      <c r="L68" s="1">
        <v>130</v>
      </c>
      <c r="M68" s="1">
        <v>127</v>
      </c>
      <c r="N68" s="12">
        <f t="shared" si="23"/>
        <v>97.6923076923077</v>
      </c>
    </row>
    <row r="69" spans="1:14" ht="15.75" customHeight="1">
      <c r="A69" s="11">
        <v>57</v>
      </c>
      <c r="B69" s="181" t="s">
        <v>307</v>
      </c>
      <c r="C69" s="1">
        <v>102</v>
      </c>
      <c r="D69" s="1">
        <v>102</v>
      </c>
      <c r="E69" s="12">
        <f t="shared" si="16"/>
        <v>100</v>
      </c>
      <c r="F69" s="1">
        <v>117</v>
      </c>
      <c r="G69" s="1">
        <v>113</v>
      </c>
      <c r="H69" s="12">
        <f t="shared" si="25"/>
        <v>96.58119658119658</v>
      </c>
      <c r="I69" s="1">
        <v>116</v>
      </c>
      <c r="J69" s="1">
        <v>116</v>
      </c>
      <c r="K69" s="12">
        <f t="shared" si="26"/>
        <v>100</v>
      </c>
      <c r="L69" s="1">
        <v>151</v>
      </c>
      <c r="M69" s="1">
        <v>150</v>
      </c>
      <c r="N69" s="12">
        <f t="shared" si="23"/>
        <v>99.33774834437085</v>
      </c>
    </row>
    <row r="70" spans="1:14" ht="12.75">
      <c r="A70" s="11">
        <v>58</v>
      </c>
      <c r="B70" s="181" t="s">
        <v>370</v>
      </c>
      <c r="C70" s="1">
        <v>205</v>
      </c>
      <c r="D70" s="1">
        <v>196</v>
      </c>
      <c r="E70" s="12">
        <f t="shared" si="16"/>
        <v>95.60975609756098</v>
      </c>
      <c r="F70" s="1">
        <v>205</v>
      </c>
      <c r="G70" s="1">
        <v>205</v>
      </c>
      <c r="H70" s="12">
        <f t="shared" si="25"/>
        <v>100</v>
      </c>
      <c r="I70" s="1">
        <v>261</v>
      </c>
      <c r="J70" s="1">
        <v>261</v>
      </c>
      <c r="K70" s="12">
        <f t="shared" si="26"/>
        <v>100</v>
      </c>
      <c r="L70" s="1">
        <v>278</v>
      </c>
      <c r="M70" s="1">
        <v>277</v>
      </c>
      <c r="N70" s="12">
        <f t="shared" si="23"/>
        <v>99.64028776978418</v>
      </c>
    </row>
    <row r="71" spans="1:14" ht="12.75">
      <c r="A71" s="788" t="s">
        <v>371</v>
      </c>
      <c r="B71" s="788"/>
      <c r="C71" s="175">
        <f>SUM(C67:C70)</f>
        <v>830</v>
      </c>
      <c r="D71" s="175">
        <f>SUM(D67:D70)</f>
        <v>802</v>
      </c>
      <c r="E71" s="176">
        <f t="shared" si="24"/>
        <v>96.62650602409639</v>
      </c>
      <c r="F71" s="175">
        <f>SUM(F67:F70)</f>
        <v>848</v>
      </c>
      <c r="G71" s="175">
        <f>SUM(G67:G70)</f>
        <v>824</v>
      </c>
      <c r="H71" s="176">
        <f t="shared" si="25"/>
        <v>97.16981132075472</v>
      </c>
      <c r="I71" s="175">
        <f>SUM(I67:I70)</f>
        <v>889</v>
      </c>
      <c r="J71" s="175">
        <f>SUM(J67:J70)</f>
        <v>848</v>
      </c>
      <c r="K71" s="176">
        <f t="shared" si="26"/>
        <v>95.3880764904387</v>
      </c>
      <c r="L71" s="175">
        <f>SUM(L67:L70)</f>
        <v>1041</v>
      </c>
      <c r="M71" s="175">
        <f>SUM(M67:M70)</f>
        <v>1020</v>
      </c>
      <c r="N71" s="176">
        <f t="shared" si="23"/>
        <v>97.98270893371757</v>
      </c>
    </row>
    <row r="72" spans="1:14" ht="12.75">
      <c r="A72" s="11">
        <v>59</v>
      </c>
      <c r="B72" s="181" t="s">
        <v>372</v>
      </c>
      <c r="C72" s="1">
        <v>70</v>
      </c>
      <c r="D72" s="1">
        <v>67</v>
      </c>
      <c r="E72" s="12">
        <f t="shared" si="16"/>
        <v>95.71428571428572</v>
      </c>
      <c r="F72" s="1">
        <v>58</v>
      </c>
      <c r="G72" s="1">
        <v>56</v>
      </c>
      <c r="H72" s="12">
        <f t="shared" si="25"/>
        <v>96.55172413793103</v>
      </c>
      <c r="I72" s="1">
        <v>97</v>
      </c>
      <c r="J72" s="1">
        <v>97</v>
      </c>
      <c r="K72" s="12">
        <f t="shared" si="26"/>
        <v>100</v>
      </c>
      <c r="L72" s="1">
        <v>100</v>
      </c>
      <c r="M72" s="1">
        <v>100</v>
      </c>
      <c r="N72" s="12">
        <f t="shared" si="23"/>
        <v>100</v>
      </c>
    </row>
    <row r="73" spans="1:14" ht="12.75">
      <c r="A73" s="11">
        <v>60</v>
      </c>
      <c r="B73" s="181" t="s">
        <v>262</v>
      </c>
      <c r="C73" s="1">
        <v>424</v>
      </c>
      <c r="D73" s="1">
        <v>410</v>
      </c>
      <c r="E73" s="12">
        <f t="shared" si="16"/>
        <v>96.69811320754717</v>
      </c>
      <c r="F73" s="1">
        <v>398</v>
      </c>
      <c r="G73" s="1">
        <v>391</v>
      </c>
      <c r="H73" s="12">
        <f t="shared" si="25"/>
        <v>98.24120603015075</v>
      </c>
      <c r="I73" s="1">
        <v>437</v>
      </c>
      <c r="J73" s="1">
        <v>430</v>
      </c>
      <c r="K73" s="12">
        <f t="shared" si="26"/>
        <v>98.39816933638444</v>
      </c>
      <c r="L73" s="1">
        <v>456</v>
      </c>
      <c r="M73" s="1">
        <v>452</v>
      </c>
      <c r="N73" s="12">
        <f t="shared" si="23"/>
        <v>99.12280701754386</v>
      </c>
    </row>
    <row r="74" spans="1:14" ht="12.75">
      <c r="A74" s="11">
        <v>61</v>
      </c>
      <c r="B74" s="181" t="s">
        <v>373</v>
      </c>
      <c r="C74" s="1">
        <v>200</v>
      </c>
      <c r="D74" s="1">
        <v>193</v>
      </c>
      <c r="E74" s="12">
        <f t="shared" si="16"/>
        <v>96.5</v>
      </c>
      <c r="F74" s="1">
        <v>200</v>
      </c>
      <c r="G74" s="1">
        <v>192</v>
      </c>
      <c r="H74" s="12">
        <f t="shared" si="25"/>
        <v>96</v>
      </c>
      <c r="I74" s="1">
        <v>205</v>
      </c>
      <c r="J74" s="1">
        <v>197</v>
      </c>
      <c r="K74" s="12">
        <f t="shared" si="26"/>
        <v>96.09756097560975</v>
      </c>
      <c r="L74" s="1">
        <v>255</v>
      </c>
      <c r="M74" s="1">
        <v>250</v>
      </c>
      <c r="N74" s="12">
        <f t="shared" si="23"/>
        <v>98.0392156862745</v>
      </c>
    </row>
    <row r="75" spans="1:14" ht="12.75">
      <c r="A75" s="788" t="s">
        <v>374</v>
      </c>
      <c r="B75" s="789"/>
      <c r="C75" s="175">
        <f>SUM(C72:C74)</f>
        <v>694</v>
      </c>
      <c r="D75" s="175">
        <f>SUM(D72:D74)</f>
        <v>670</v>
      </c>
      <c r="E75" s="176">
        <f t="shared" si="24"/>
        <v>96.54178674351584</v>
      </c>
      <c r="F75" s="175">
        <f>SUM(F72:F74)</f>
        <v>656</v>
      </c>
      <c r="G75" s="175">
        <f>SUM(G72:G74)</f>
        <v>639</v>
      </c>
      <c r="H75" s="176">
        <f t="shared" si="25"/>
        <v>97.40853658536585</v>
      </c>
      <c r="I75" s="175">
        <f>SUM(I72:I74)</f>
        <v>739</v>
      </c>
      <c r="J75" s="175">
        <f>SUM(J72:J74)</f>
        <v>724</v>
      </c>
      <c r="K75" s="176">
        <f t="shared" si="26"/>
        <v>97.9702300405954</v>
      </c>
      <c r="L75" s="175">
        <f>SUM(L72:L74)</f>
        <v>811</v>
      </c>
      <c r="M75" s="175">
        <f>SUM(M72:M74)</f>
        <v>802</v>
      </c>
      <c r="N75" s="176">
        <f t="shared" si="23"/>
        <v>98.89025893958076</v>
      </c>
    </row>
    <row r="76" spans="1:14" ht="12.75">
      <c r="A76" s="11">
        <v>62</v>
      </c>
      <c r="B76" s="72" t="s">
        <v>375</v>
      </c>
      <c r="C76" s="1">
        <v>154</v>
      </c>
      <c r="D76" s="182">
        <v>152</v>
      </c>
      <c r="E76" s="12">
        <f>+D86/C86*100</f>
        <v>98.66131191432396</v>
      </c>
      <c r="F76" s="182">
        <v>178</v>
      </c>
      <c r="G76" s="182">
        <v>175</v>
      </c>
      <c r="H76" s="12">
        <f t="shared" si="25"/>
        <v>98.31460674157303</v>
      </c>
      <c r="I76" s="182">
        <v>174</v>
      </c>
      <c r="J76" s="182">
        <v>174</v>
      </c>
      <c r="K76" s="12">
        <f t="shared" si="26"/>
        <v>100</v>
      </c>
      <c r="L76" s="182">
        <v>181</v>
      </c>
      <c r="M76" s="182">
        <v>177</v>
      </c>
      <c r="N76" s="12">
        <f t="shared" si="23"/>
        <v>97.79005524861878</v>
      </c>
    </row>
    <row r="77" spans="1:14" ht="12.75">
      <c r="A77" s="11">
        <v>63</v>
      </c>
      <c r="B77" s="72" t="s">
        <v>376</v>
      </c>
      <c r="C77" s="182">
        <v>191</v>
      </c>
      <c r="D77" s="182">
        <v>191</v>
      </c>
      <c r="E77" s="12">
        <f t="shared" si="24"/>
        <v>100</v>
      </c>
      <c r="F77" s="182">
        <v>198</v>
      </c>
      <c r="G77" s="182">
        <v>183</v>
      </c>
      <c r="H77" s="12">
        <f t="shared" si="25"/>
        <v>92.42424242424242</v>
      </c>
      <c r="I77" s="182">
        <v>254</v>
      </c>
      <c r="J77" s="182">
        <v>254</v>
      </c>
      <c r="K77" s="12">
        <f t="shared" si="26"/>
        <v>100</v>
      </c>
      <c r="L77" s="182">
        <v>243</v>
      </c>
      <c r="M77" s="182">
        <v>243</v>
      </c>
      <c r="N77" s="12">
        <f t="shared" si="23"/>
        <v>100</v>
      </c>
    </row>
    <row r="78" spans="1:14" ht="12.75">
      <c r="A78" s="11">
        <v>64</v>
      </c>
      <c r="B78" s="72" t="s">
        <v>377</v>
      </c>
      <c r="C78" s="1">
        <v>80</v>
      </c>
      <c r="D78" s="182">
        <v>76</v>
      </c>
      <c r="E78" s="12">
        <f t="shared" si="24"/>
        <v>95</v>
      </c>
      <c r="F78" s="182">
        <v>90</v>
      </c>
      <c r="G78" s="182">
        <v>83</v>
      </c>
      <c r="H78" s="12">
        <f t="shared" si="25"/>
        <v>92.22222222222223</v>
      </c>
      <c r="I78" s="182">
        <v>103</v>
      </c>
      <c r="J78" s="182">
        <v>99</v>
      </c>
      <c r="K78" s="12">
        <f t="shared" si="26"/>
        <v>96.11650485436894</v>
      </c>
      <c r="L78" s="182">
        <v>110</v>
      </c>
      <c r="M78" s="182">
        <v>88</v>
      </c>
      <c r="N78" s="12">
        <f t="shared" si="23"/>
        <v>80</v>
      </c>
    </row>
    <row r="79" spans="1:14" ht="12.75">
      <c r="A79" s="11">
        <v>65</v>
      </c>
      <c r="B79" s="72" t="s">
        <v>378</v>
      </c>
      <c r="C79" s="1">
        <v>89</v>
      </c>
      <c r="D79" s="182">
        <v>89</v>
      </c>
      <c r="E79" s="12">
        <f t="shared" si="24"/>
        <v>100</v>
      </c>
      <c r="F79" s="182">
        <v>85</v>
      </c>
      <c r="G79" s="182">
        <v>85</v>
      </c>
      <c r="H79" s="12">
        <f t="shared" si="25"/>
        <v>100</v>
      </c>
      <c r="I79" s="182">
        <v>115</v>
      </c>
      <c r="J79" s="182">
        <v>115</v>
      </c>
      <c r="K79" s="12">
        <f t="shared" si="26"/>
        <v>100</v>
      </c>
      <c r="L79" s="182">
        <v>129</v>
      </c>
      <c r="M79" s="182">
        <v>129</v>
      </c>
      <c r="N79" s="12">
        <f t="shared" si="23"/>
        <v>100</v>
      </c>
    </row>
    <row r="80" spans="1:14" ht="12.75" customHeight="1">
      <c r="A80" s="11">
        <v>66</v>
      </c>
      <c r="B80" s="72" t="s">
        <v>379</v>
      </c>
      <c r="C80" s="182">
        <v>198</v>
      </c>
      <c r="D80" s="182">
        <v>197</v>
      </c>
      <c r="E80" s="12">
        <f t="shared" si="24"/>
        <v>99.4949494949495</v>
      </c>
      <c r="F80" s="182">
        <v>222</v>
      </c>
      <c r="G80" s="182">
        <v>222</v>
      </c>
      <c r="H80" s="12">
        <f t="shared" si="25"/>
        <v>100</v>
      </c>
      <c r="I80" s="182">
        <v>247</v>
      </c>
      <c r="J80" s="182">
        <v>246</v>
      </c>
      <c r="K80" s="12">
        <f t="shared" si="26"/>
        <v>99.59514170040485</v>
      </c>
      <c r="L80" s="182">
        <v>267</v>
      </c>
      <c r="M80" s="182">
        <v>264</v>
      </c>
      <c r="N80" s="12">
        <f t="shared" si="23"/>
        <v>98.87640449438202</v>
      </c>
    </row>
    <row r="81" spans="1:14" ht="12.75">
      <c r="A81" s="11">
        <v>67</v>
      </c>
      <c r="B81" s="72" t="s">
        <v>380</v>
      </c>
      <c r="C81" s="1">
        <v>163</v>
      </c>
      <c r="D81" s="1">
        <v>163</v>
      </c>
      <c r="E81" s="12">
        <f t="shared" si="24"/>
        <v>100</v>
      </c>
      <c r="F81" s="1">
        <v>186</v>
      </c>
      <c r="G81" s="1">
        <v>186</v>
      </c>
      <c r="H81" s="12">
        <f t="shared" si="25"/>
        <v>100</v>
      </c>
      <c r="I81" s="1">
        <v>191</v>
      </c>
      <c r="J81" s="1">
        <v>188</v>
      </c>
      <c r="K81" s="12">
        <f t="shared" si="26"/>
        <v>98.42931937172776</v>
      </c>
      <c r="L81" s="1">
        <v>242</v>
      </c>
      <c r="M81" s="1">
        <v>241</v>
      </c>
      <c r="N81" s="12">
        <f t="shared" si="23"/>
        <v>99.58677685950413</v>
      </c>
    </row>
    <row r="82" spans="1:14" ht="12.75">
      <c r="A82" s="11">
        <v>68</v>
      </c>
      <c r="B82" s="72" t="s">
        <v>263</v>
      </c>
      <c r="C82" s="1">
        <v>357</v>
      </c>
      <c r="D82" s="1">
        <v>357</v>
      </c>
      <c r="E82" s="12">
        <f t="shared" si="24"/>
        <v>100</v>
      </c>
      <c r="F82" s="1">
        <v>361</v>
      </c>
      <c r="G82" s="1">
        <v>361</v>
      </c>
      <c r="H82" s="12">
        <f t="shared" si="25"/>
        <v>100</v>
      </c>
      <c r="I82" s="1">
        <v>357</v>
      </c>
      <c r="J82" s="1">
        <v>357</v>
      </c>
      <c r="K82" s="12">
        <f t="shared" si="26"/>
        <v>100</v>
      </c>
      <c r="L82" s="1">
        <v>391</v>
      </c>
      <c r="M82" s="1">
        <v>391</v>
      </c>
      <c r="N82" s="12">
        <f t="shared" si="23"/>
        <v>100</v>
      </c>
    </row>
    <row r="83" spans="1:14" ht="12.75">
      <c r="A83" s="11">
        <v>69</v>
      </c>
      <c r="B83" s="72" t="s">
        <v>381</v>
      </c>
      <c r="C83" s="1">
        <v>317</v>
      </c>
      <c r="D83" s="1">
        <v>310</v>
      </c>
      <c r="E83" s="183">
        <f t="shared" si="24"/>
        <v>97.79179810725552</v>
      </c>
      <c r="F83" s="1">
        <v>322</v>
      </c>
      <c r="G83" s="1">
        <v>312</v>
      </c>
      <c r="H83" s="183">
        <f t="shared" si="25"/>
        <v>96.8944099378882</v>
      </c>
      <c r="I83" s="1">
        <v>331</v>
      </c>
      <c r="J83" s="1">
        <v>331</v>
      </c>
      <c r="K83" s="183">
        <f t="shared" si="26"/>
        <v>100</v>
      </c>
      <c r="L83" s="1">
        <v>352</v>
      </c>
      <c r="M83" s="1">
        <v>352</v>
      </c>
      <c r="N83" s="12">
        <f t="shared" si="23"/>
        <v>100</v>
      </c>
    </row>
    <row r="84" spans="1:14" ht="12.75">
      <c r="A84" s="11">
        <v>70</v>
      </c>
      <c r="B84" s="72" t="s">
        <v>264</v>
      </c>
      <c r="C84" s="1">
        <v>609</v>
      </c>
      <c r="D84" s="1">
        <v>593</v>
      </c>
      <c r="E84" s="183">
        <f t="shared" si="24"/>
        <v>97.37274220032842</v>
      </c>
      <c r="F84" s="1">
        <v>664</v>
      </c>
      <c r="G84" s="1">
        <v>638</v>
      </c>
      <c r="H84" s="183">
        <f t="shared" si="25"/>
        <v>96.08433734939759</v>
      </c>
      <c r="I84" s="1">
        <v>679</v>
      </c>
      <c r="J84" s="1">
        <v>672</v>
      </c>
      <c r="K84" s="183">
        <f t="shared" si="26"/>
        <v>98.96907216494846</v>
      </c>
      <c r="L84" s="1">
        <v>711</v>
      </c>
      <c r="M84" s="1">
        <v>326</v>
      </c>
      <c r="N84" s="12">
        <f t="shared" si="23"/>
        <v>45.85091420534459</v>
      </c>
    </row>
    <row r="85" spans="1:14" ht="12.75">
      <c r="A85" s="11">
        <v>71</v>
      </c>
      <c r="B85" s="72" t="s">
        <v>382</v>
      </c>
      <c r="C85" s="1">
        <v>83</v>
      </c>
      <c r="D85" s="1">
        <v>83</v>
      </c>
      <c r="E85" s="183">
        <f t="shared" si="24"/>
        <v>100</v>
      </c>
      <c r="F85" s="1">
        <v>83</v>
      </c>
      <c r="G85" s="1">
        <v>83</v>
      </c>
      <c r="H85" s="183">
        <f t="shared" si="25"/>
        <v>100</v>
      </c>
      <c r="I85" s="1">
        <v>140</v>
      </c>
      <c r="J85" s="1">
        <v>140</v>
      </c>
      <c r="K85" s="183">
        <f t="shared" si="26"/>
        <v>100</v>
      </c>
      <c r="L85" s="1">
        <v>154</v>
      </c>
      <c r="M85" s="1">
        <v>135</v>
      </c>
      <c r="N85" s="12">
        <f t="shared" si="23"/>
        <v>87.66233766233766</v>
      </c>
    </row>
    <row r="86" spans="1:14" ht="12.75">
      <c r="A86" s="788" t="s">
        <v>383</v>
      </c>
      <c r="B86" s="789"/>
      <c r="C86" s="216">
        <f>SUM(C76:C85)</f>
        <v>2241</v>
      </c>
      <c r="D86" s="216">
        <f>SUM(D76:D85)</f>
        <v>2211</v>
      </c>
      <c r="E86" s="217">
        <f t="shared" si="24"/>
        <v>98.66131191432396</v>
      </c>
      <c r="F86" s="216">
        <f>SUM(F76:F85)</f>
        <v>2389</v>
      </c>
      <c r="G86" s="216">
        <f>SUM(G76:G85)</f>
        <v>2328</v>
      </c>
      <c r="H86" s="217">
        <f aca="true" t="shared" si="27" ref="H86:H96">+G86/F86*100</f>
        <v>97.44663038928422</v>
      </c>
      <c r="I86" s="216">
        <f>SUM(I76:I85)</f>
        <v>2591</v>
      </c>
      <c r="J86" s="216">
        <f>SUM(J76:J85)</f>
        <v>2576</v>
      </c>
      <c r="K86" s="217">
        <f>+J86/I86*100</f>
        <v>99.42107294480896</v>
      </c>
      <c r="L86" s="216">
        <f>SUM(L76:L85)</f>
        <v>2780</v>
      </c>
      <c r="M86" s="216">
        <f>SUM(M76:M85)</f>
        <v>2346</v>
      </c>
      <c r="N86" s="176">
        <f>+M86/L86*100</f>
        <v>84.38848920863309</v>
      </c>
    </row>
    <row r="87" spans="1:14" ht="12.75">
      <c r="A87" s="11">
        <v>72</v>
      </c>
      <c r="B87" s="72" t="s">
        <v>265</v>
      </c>
      <c r="C87" s="1">
        <v>1000</v>
      </c>
      <c r="D87" s="1">
        <v>961</v>
      </c>
      <c r="E87" s="183">
        <f t="shared" si="24"/>
        <v>96.1</v>
      </c>
      <c r="F87" s="1">
        <v>1030</v>
      </c>
      <c r="G87" s="1">
        <v>941</v>
      </c>
      <c r="H87" s="183">
        <f t="shared" si="27"/>
        <v>91.35922330097087</v>
      </c>
      <c r="I87" s="1">
        <v>1055</v>
      </c>
      <c r="J87" s="1">
        <v>1030</v>
      </c>
      <c r="K87" s="183">
        <f>+J87/I87*100</f>
        <v>97.6303317535545</v>
      </c>
      <c r="L87" s="1">
        <v>1200</v>
      </c>
      <c r="M87" s="1">
        <v>1183</v>
      </c>
      <c r="N87" s="12">
        <f>+M87/L87*100</f>
        <v>98.58333333333333</v>
      </c>
    </row>
    <row r="88" spans="1:14" ht="15.75" customHeight="1">
      <c r="A88" s="11">
        <v>73</v>
      </c>
      <c r="B88" s="72" t="s">
        <v>266</v>
      </c>
      <c r="C88" s="1">
        <v>120</v>
      </c>
      <c r="D88" s="1">
        <v>119</v>
      </c>
      <c r="E88" s="183">
        <f t="shared" si="24"/>
        <v>99.16666666666667</v>
      </c>
      <c r="F88" s="1">
        <v>127</v>
      </c>
      <c r="G88" s="1">
        <v>127</v>
      </c>
      <c r="H88" s="183">
        <f t="shared" si="27"/>
        <v>100</v>
      </c>
      <c r="I88" s="1">
        <v>147</v>
      </c>
      <c r="J88" s="1">
        <v>147</v>
      </c>
      <c r="K88" s="183">
        <f>+J88/I88*100</f>
        <v>100</v>
      </c>
      <c r="L88" s="1">
        <v>168</v>
      </c>
      <c r="M88" s="1">
        <v>168</v>
      </c>
      <c r="N88" s="12">
        <f>+M88/L88*100</f>
        <v>100</v>
      </c>
    </row>
    <row r="89" spans="1:14" ht="12.75">
      <c r="A89" s="11">
        <v>74</v>
      </c>
      <c r="B89" s="181" t="s">
        <v>384</v>
      </c>
      <c r="C89" s="1">
        <v>356</v>
      </c>
      <c r="D89" s="1">
        <v>356</v>
      </c>
      <c r="E89" s="183">
        <f t="shared" si="24"/>
        <v>100</v>
      </c>
      <c r="F89" s="1">
        <v>328</v>
      </c>
      <c r="G89" s="1">
        <v>294</v>
      </c>
      <c r="H89" s="183">
        <f t="shared" si="27"/>
        <v>89.63414634146342</v>
      </c>
      <c r="I89" s="1">
        <v>363</v>
      </c>
      <c r="J89" s="1">
        <v>363</v>
      </c>
      <c r="K89" s="183">
        <f>+J89/I89*100</f>
        <v>100</v>
      </c>
      <c r="L89" s="1">
        <v>360</v>
      </c>
      <c r="M89" s="1">
        <v>360</v>
      </c>
      <c r="N89" s="12">
        <f>+M89/L89*100</f>
        <v>100</v>
      </c>
    </row>
    <row r="90" spans="1:14" ht="12.75">
      <c r="A90" s="11">
        <v>75</v>
      </c>
      <c r="B90" s="72" t="s">
        <v>385</v>
      </c>
      <c r="C90" s="1">
        <v>241</v>
      </c>
      <c r="D90" s="1">
        <v>217</v>
      </c>
      <c r="E90" s="183">
        <f t="shared" si="24"/>
        <v>90.04149377593362</v>
      </c>
      <c r="F90" s="1">
        <v>255</v>
      </c>
      <c r="G90" s="1">
        <v>194</v>
      </c>
      <c r="H90" s="183">
        <f t="shared" si="27"/>
        <v>76.07843137254902</v>
      </c>
      <c r="I90" s="1">
        <v>248</v>
      </c>
      <c r="J90" s="1">
        <v>243</v>
      </c>
      <c r="K90" s="183">
        <f>+J90/I90*100</f>
        <v>97.98387096774194</v>
      </c>
      <c r="L90" s="1">
        <v>299</v>
      </c>
      <c r="M90" s="1">
        <v>299</v>
      </c>
      <c r="N90" s="12">
        <f>+M90/L90*100</f>
        <v>100</v>
      </c>
    </row>
    <row r="91" spans="1:14" ht="12.75">
      <c r="A91" s="788" t="s">
        <v>386</v>
      </c>
      <c r="B91" s="789"/>
      <c r="C91" s="175">
        <f>SUM(C87:C90)</f>
        <v>1717</v>
      </c>
      <c r="D91" s="175">
        <f>SUM(D87:D90)</f>
        <v>1653</v>
      </c>
      <c r="E91" s="176">
        <f t="shared" si="24"/>
        <v>96.27256843331392</v>
      </c>
      <c r="F91" s="175">
        <f>SUM(F87:F90)</f>
        <v>1740</v>
      </c>
      <c r="G91" s="175">
        <f>SUM(G87:G90)</f>
        <v>1556</v>
      </c>
      <c r="H91" s="176">
        <f t="shared" si="27"/>
        <v>89.42528735632183</v>
      </c>
      <c r="I91" s="175">
        <f>SUM(I87:I90)</f>
        <v>1813</v>
      </c>
      <c r="J91" s="175">
        <f>SUM(J87:J90)</f>
        <v>1783</v>
      </c>
      <c r="K91" s="176">
        <f aca="true" t="shared" si="28" ref="K91:K103">+J91/I91*100</f>
        <v>98.34528405956976</v>
      </c>
      <c r="L91" s="175">
        <f>SUM(L87:L90)</f>
        <v>2027</v>
      </c>
      <c r="M91" s="175">
        <f>SUM(M87:M90)</f>
        <v>2010</v>
      </c>
      <c r="N91" s="176">
        <f aca="true" t="shared" si="29" ref="N91:N103">+M91/L91*100</f>
        <v>99.16132215096202</v>
      </c>
    </row>
    <row r="92" spans="1:14" ht="12.75">
      <c r="A92" s="11">
        <v>76</v>
      </c>
      <c r="B92" s="208" t="s">
        <v>285</v>
      </c>
      <c r="C92" s="124">
        <v>1105</v>
      </c>
      <c r="D92" s="32">
        <v>984</v>
      </c>
      <c r="E92" s="183">
        <f t="shared" si="24"/>
        <v>89.0497737556561</v>
      </c>
      <c r="F92" s="32">
        <v>1105</v>
      </c>
      <c r="G92" s="32">
        <v>976</v>
      </c>
      <c r="H92" s="183">
        <f t="shared" si="27"/>
        <v>88.32579185520362</v>
      </c>
      <c r="I92" s="32">
        <v>1312</v>
      </c>
      <c r="J92" s="32">
        <v>1168</v>
      </c>
      <c r="K92" s="183">
        <f t="shared" si="28"/>
        <v>89.02439024390245</v>
      </c>
      <c r="L92" s="32">
        <v>175</v>
      </c>
      <c r="M92" s="32">
        <v>175</v>
      </c>
      <c r="N92" s="12">
        <f t="shared" si="29"/>
        <v>100</v>
      </c>
    </row>
    <row r="93" spans="1:14" ht="12.75">
      <c r="A93" s="11">
        <v>77</v>
      </c>
      <c r="B93" s="208" t="s">
        <v>387</v>
      </c>
      <c r="C93" s="1">
        <v>203</v>
      </c>
      <c r="D93" s="1">
        <v>203</v>
      </c>
      <c r="E93" s="183">
        <f t="shared" si="24"/>
        <v>100</v>
      </c>
      <c r="F93" s="1">
        <v>234</v>
      </c>
      <c r="G93" s="1">
        <v>230</v>
      </c>
      <c r="H93" s="183">
        <f t="shared" si="27"/>
        <v>98.29059829059828</v>
      </c>
      <c r="I93" s="1">
        <v>221</v>
      </c>
      <c r="J93" s="1">
        <v>221</v>
      </c>
      <c r="K93" s="183">
        <f t="shared" si="28"/>
        <v>100</v>
      </c>
      <c r="L93" s="1">
        <v>225</v>
      </c>
      <c r="M93" s="1">
        <v>224</v>
      </c>
      <c r="N93" s="12">
        <f t="shared" si="29"/>
        <v>99.55555555555556</v>
      </c>
    </row>
    <row r="94" spans="1:14" ht="12.75">
      <c r="A94" s="11">
        <v>78</v>
      </c>
      <c r="B94" s="208" t="s">
        <v>388</v>
      </c>
      <c r="C94" s="32">
        <v>1528</v>
      </c>
      <c r="D94" s="32">
        <v>1325</v>
      </c>
      <c r="E94" s="183">
        <f t="shared" si="24"/>
        <v>86.71465968586386</v>
      </c>
      <c r="F94" s="32">
        <v>1550</v>
      </c>
      <c r="G94" s="32">
        <v>1346</v>
      </c>
      <c r="H94" s="183">
        <f t="shared" si="27"/>
        <v>86.83870967741936</v>
      </c>
      <c r="I94" s="32">
        <v>1531</v>
      </c>
      <c r="J94" s="32">
        <v>1452</v>
      </c>
      <c r="K94" s="183">
        <f t="shared" si="28"/>
        <v>94.83997387328543</v>
      </c>
      <c r="L94" s="32">
        <v>1426</v>
      </c>
      <c r="M94" s="32">
        <v>1426</v>
      </c>
      <c r="N94" s="12">
        <f t="shared" si="29"/>
        <v>100</v>
      </c>
    </row>
    <row r="95" spans="1:14" ht="12.75">
      <c r="A95" s="11">
        <v>79</v>
      </c>
      <c r="B95" s="208" t="s">
        <v>389</v>
      </c>
      <c r="C95" s="1">
        <v>220</v>
      </c>
      <c r="D95" s="1">
        <v>220</v>
      </c>
      <c r="E95" s="183">
        <f t="shared" si="24"/>
        <v>100</v>
      </c>
      <c r="F95" s="1">
        <v>221</v>
      </c>
      <c r="G95" s="1">
        <v>199</v>
      </c>
      <c r="H95" s="183">
        <f t="shared" si="27"/>
        <v>90.04524886877829</v>
      </c>
      <c r="I95" s="1">
        <v>220</v>
      </c>
      <c r="J95" s="1">
        <v>214</v>
      </c>
      <c r="K95" s="183">
        <f t="shared" si="28"/>
        <v>97.27272727272728</v>
      </c>
      <c r="L95" s="1">
        <v>19</v>
      </c>
      <c r="M95" s="1">
        <v>19</v>
      </c>
      <c r="N95" s="12">
        <f t="shared" si="29"/>
        <v>100</v>
      </c>
    </row>
    <row r="96" spans="1:14" ht="12.75">
      <c r="A96" s="11">
        <v>80</v>
      </c>
      <c r="B96" s="236" t="s">
        <v>390</v>
      </c>
      <c r="C96" s="1">
        <v>660</v>
      </c>
      <c r="D96" s="1">
        <v>660</v>
      </c>
      <c r="E96" s="183">
        <f t="shared" si="24"/>
        <v>100</v>
      </c>
      <c r="F96" s="1">
        <v>680</v>
      </c>
      <c r="G96" s="1">
        <v>670</v>
      </c>
      <c r="H96" s="183">
        <f t="shared" si="27"/>
        <v>98.52941176470588</v>
      </c>
      <c r="I96" s="1">
        <v>554</v>
      </c>
      <c r="J96" s="1">
        <v>540</v>
      </c>
      <c r="K96" s="183">
        <f t="shared" si="28"/>
        <v>97.47292418772562</v>
      </c>
      <c r="L96" s="1">
        <v>460</v>
      </c>
      <c r="M96" s="1">
        <v>460</v>
      </c>
      <c r="N96" s="12">
        <f t="shared" si="29"/>
        <v>100</v>
      </c>
    </row>
    <row r="97" spans="1:14" ht="12.75">
      <c r="A97" s="788" t="s">
        <v>391</v>
      </c>
      <c r="B97" s="789"/>
      <c r="C97" s="175">
        <f>SUM(C92:C96)</f>
        <v>3716</v>
      </c>
      <c r="D97" s="175">
        <f>SUM(D92:D96)</f>
        <v>3392</v>
      </c>
      <c r="E97" s="176">
        <f t="shared" si="24"/>
        <v>91.28094725511302</v>
      </c>
      <c r="F97" s="175">
        <f>SUM(F92:F96)</f>
        <v>3790</v>
      </c>
      <c r="G97" s="175">
        <f>SUM(G92:G96)</f>
        <v>3421</v>
      </c>
      <c r="H97" s="176">
        <f>+G97/F97*100</f>
        <v>90.26385224274406</v>
      </c>
      <c r="I97" s="175">
        <f>SUM(I92:I96)</f>
        <v>3838</v>
      </c>
      <c r="J97" s="175">
        <f>SUM(J92:J96)</f>
        <v>3595</v>
      </c>
      <c r="K97" s="176">
        <f t="shared" si="28"/>
        <v>93.6685773840542</v>
      </c>
      <c r="L97" s="175">
        <f>SUM(L92:L96)</f>
        <v>2305</v>
      </c>
      <c r="M97" s="175">
        <f>SUM(M92:M96)</f>
        <v>2304</v>
      </c>
      <c r="N97" s="176">
        <f t="shared" si="29"/>
        <v>99.95661605206074</v>
      </c>
    </row>
    <row r="98" spans="1:14" ht="12.75">
      <c r="A98" s="11">
        <v>81</v>
      </c>
      <c r="B98" s="238" t="s">
        <v>309</v>
      </c>
      <c r="C98" s="1">
        <v>166</v>
      </c>
      <c r="D98" s="1">
        <v>164</v>
      </c>
      <c r="E98" s="183">
        <f t="shared" si="24"/>
        <v>98.79518072289156</v>
      </c>
      <c r="F98" s="1">
        <v>192</v>
      </c>
      <c r="G98" s="1">
        <v>190</v>
      </c>
      <c r="H98" s="183">
        <f aca="true" t="shared" si="30" ref="H98:H103">+G98/F98*100</f>
        <v>98.95833333333334</v>
      </c>
      <c r="I98" s="1">
        <v>204</v>
      </c>
      <c r="J98" s="1">
        <v>199</v>
      </c>
      <c r="K98" s="183">
        <f t="shared" si="28"/>
        <v>97.54901960784314</v>
      </c>
      <c r="L98" s="1">
        <v>258</v>
      </c>
      <c r="M98" s="1">
        <v>258</v>
      </c>
      <c r="N98" s="12">
        <f t="shared" si="29"/>
        <v>100</v>
      </c>
    </row>
    <row r="99" spans="1:14" ht="12.75">
      <c r="A99" s="11">
        <v>82</v>
      </c>
      <c r="B99" s="238" t="s">
        <v>392</v>
      </c>
      <c r="C99" s="1">
        <v>120</v>
      </c>
      <c r="D99" s="1">
        <v>120</v>
      </c>
      <c r="E99" s="183">
        <f t="shared" si="24"/>
        <v>100</v>
      </c>
      <c r="F99" s="1">
        <v>120</v>
      </c>
      <c r="G99" s="1">
        <v>120</v>
      </c>
      <c r="H99" s="183">
        <f t="shared" si="30"/>
        <v>100</v>
      </c>
      <c r="I99" s="1">
        <v>138</v>
      </c>
      <c r="J99" s="1">
        <v>133</v>
      </c>
      <c r="K99" s="183">
        <f t="shared" si="28"/>
        <v>96.37681159420289</v>
      </c>
      <c r="L99" s="1">
        <v>142</v>
      </c>
      <c r="M99" s="1">
        <v>142</v>
      </c>
      <c r="N99" s="12">
        <f t="shared" si="29"/>
        <v>100</v>
      </c>
    </row>
    <row r="100" spans="1:14" ht="12.75">
      <c r="A100" s="11">
        <v>83</v>
      </c>
      <c r="B100" s="238" t="s">
        <v>393</v>
      </c>
      <c r="C100" s="1">
        <v>1014</v>
      </c>
      <c r="D100" s="1">
        <v>985</v>
      </c>
      <c r="E100" s="183">
        <f t="shared" si="24"/>
        <v>97.14003944773175</v>
      </c>
      <c r="F100" s="1">
        <v>1112</v>
      </c>
      <c r="G100" s="1">
        <v>1052</v>
      </c>
      <c r="H100" s="183">
        <f t="shared" si="30"/>
        <v>94.60431654676259</v>
      </c>
      <c r="I100" s="1">
        <v>1208</v>
      </c>
      <c r="J100" s="1">
        <v>1150</v>
      </c>
      <c r="K100" s="183">
        <f t="shared" si="28"/>
        <v>95.19867549668875</v>
      </c>
      <c r="L100" s="1">
        <v>1273</v>
      </c>
      <c r="M100" s="1">
        <v>1194</v>
      </c>
      <c r="N100" s="12">
        <f t="shared" si="29"/>
        <v>93.79418695993715</v>
      </c>
    </row>
    <row r="101" spans="1:14" ht="12.75">
      <c r="A101" s="11">
        <v>84</v>
      </c>
      <c r="B101" s="238" t="s">
        <v>394</v>
      </c>
      <c r="C101" s="1">
        <v>314</v>
      </c>
      <c r="D101" s="1">
        <v>312</v>
      </c>
      <c r="E101" s="183">
        <f t="shared" si="24"/>
        <v>99.36305732484077</v>
      </c>
      <c r="F101" s="1">
        <v>305</v>
      </c>
      <c r="G101" s="1">
        <v>300</v>
      </c>
      <c r="H101" s="183">
        <f t="shared" si="30"/>
        <v>98.36065573770492</v>
      </c>
      <c r="I101" s="1">
        <v>350</v>
      </c>
      <c r="J101" s="1">
        <v>345</v>
      </c>
      <c r="K101" s="183">
        <f t="shared" si="28"/>
        <v>98.57142857142858</v>
      </c>
      <c r="L101" s="1">
        <v>352</v>
      </c>
      <c r="M101" s="1">
        <v>347</v>
      </c>
      <c r="N101" s="12">
        <f t="shared" si="29"/>
        <v>98.57954545454545</v>
      </c>
    </row>
    <row r="102" spans="1:14" ht="12.75">
      <c r="A102" s="11">
        <v>85</v>
      </c>
      <c r="B102" s="238" t="s">
        <v>395</v>
      </c>
      <c r="C102" s="1">
        <v>60</v>
      </c>
      <c r="D102" s="1">
        <v>51</v>
      </c>
      <c r="E102" s="183">
        <f t="shared" si="24"/>
        <v>85</v>
      </c>
      <c r="F102" s="1">
        <v>66</v>
      </c>
      <c r="G102" s="1">
        <v>56</v>
      </c>
      <c r="H102" s="183">
        <f t="shared" si="30"/>
        <v>84.84848484848484</v>
      </c>
      <c r="I102" s="1">
        <v>74</v>
      </c>
      <c r="J102" s="1">
        <v>74</v>
      </c>
      <c r="K102" s="183">
        <f t="shared" si="28"/>
        <v>100</v>
      </c>
      <c r="L102" s="1">
        <v>71</v>
      </c>
      <c r="M102" s="1">
        <v>58</v>
      </c>
      <c r="N102" s="12">
        <f t="shared" si="29"/>
        <v>81.69014084507043</v>
      </c>
    </row>
    <row r="103" spans="1:14" ht="12.75">
      <c r="A103" s="11">
        <v>86</v>
      </c>
      <c r="B103" s="238" t="s">
        <v>396</v>
      </c>
      <c r="C103" s="1">
        <v>122</v>
      </c>
      <c r="D103" s="1">
        <v>120</v>
      </c>
      <c r="E103" s="183">
        <f t="shared" si="24"/>
        <v>98.36065573770492</v>
      </c>
      <c r="F103" s="1">
        <v>116</v>
      </c>
      <c r="G103" s="1">
        <v>115</v>
      </c>
      <c r="H103" s="183">
        <f t="shared" si="30"/>
        <v>99.13793103448276</v>
      </c>
      <c r="I103" s="1">
        <v>141</v>
      </c>
      <c r="J103" s="1">
        <v>126</v>
      </c>
      <c r="K103" s="183">
        <f t="shared" si="28"/>
        <v>89.36170212765957</v>
      </c>
      <c r="L103" s="1">
        <v>173</v>
      </c>
      <c r="M103" s="1">
        <v>164</v>
      </c>
      <c r="N103" s="12">
        <f t="shared" si="29"/>
        <v>94.79768786127167</v>
      </c>
    </row>
    <row r="104" spans="1:14" ht="12.75">
      <c r="A104" s="788" t="s">
        <v>397</v>
      </c>
      <c r="B104" s="789"/>
      <c r="C104" s="175">
        <f>SUM(C98:C103)</f>
        <v>1796</v>
      </c>
      <c r="D104" s="175">
        <f>SUM(D98:D103)</f>
        <v>1752</v>
      </c>
      <c r="E104" s="176">
        <f>+D104/C104*100</f>
        <v>97.55011135857461</v>
      </c>
      <c r="F104" s="175">
        <f>SUM(F98:F103)</f>
        <v>1911</v>
      </c>
      <c r="G104" s="175">
        <f>SUM(G98:G103)</f>
        <v>1833</v>
      </c>
      <c r="H104" s="176">
        <f>+G104/F104*100</f>
        <v>95.91836734693877</v>
      </c>
      <c r="I104" s="175">
        <f>SUM(I98:I103)</f>
        <v>2115</v>
      </c>
      <c r="J104" s="175">
        <f>SUM(J98:J103)</f>
        <v>2027</v>
      </c>
      <c r="K104" s="176">
        <f>+J104/I104*100</f>
        <v>95.83924349881798</v>
      </c>
      <c r="L104" s="175">
        <f>SUM(L98:L103)</f>
        <v>2269</v>
      </c>
      <c r="M104" s="175">
        <f>SUM(M98:M103)</f>
        <v>2163</v>
      </c>
      <c r="N104" s="176">
        <f>+M104/L104*100</f>
        <v>95.32833847509916</v>
      </c>
    </row>
    <row r="105" spans="1:14" ht="12.75">
      <c r="A105" s="11">
        <v>87</v>
      </c>
      <c r="B105" s="72" t="s">
        <v>398</v>
      </c>
      <c r="C105" s="1">
        <v>281</v>
      </c>
      <c r="D105" s="1">
        <v>281</v>
      </c>
      <c r="E105" s="12">
        <f aca="true" t="shared" si="31" ref="E105:E122">+D105/C105*100</f>
        <v>100</v>
      </c>
      <c r="F105" s="1">
        <v>220</v>
      </c>
      <c r="G105" s="1">
        <v>220</v>
      </c>
      <c r="H105" s="12">
        <f aca="true" t="shared" si="32" ref="H105:H112">+G105/F105*100</f>
        <v>100</v>
      </c>
      <c r="I105" s="1">
        <v>403</v>
      </c>
      <c r="J105" s="1">
        <v>323</v>
      </c>
      <c r="K105" s="12">
        <f aca="true" t="shared" si="33" ref="K105:K112">+J105/I105*100</f>
        <v>80.14888337468983</v>
      </c>
      <c r="L105" s="1">
        <v>450</v>
      </c>
      <c r="M105" s="1">
        <v>355</v>
      </c>
      <c r="N105" s="12">
        <f aca="true" t="shared" si="34" ref="N105:N122">+M105/L105*100</f>
        <v>78.88888888888889</v>
      </c>
    </row>
    <row r="106" spans="1:14" ht="12.75">
      <c r="A106" s="11">
        <v>88</v>
      </c>
      <c r="B106" s="72" t="s">
        <v>287</v>
      </c>
      <c r="C106" s="1">
        <v>30</v>
      </c>
      <c r="D106" s="1">
        <v>19</v>
      </c>
      <c r="E106" s="12">
        <f t="shared" si="31"/>
        <v>63.33333333333333</v>
      </c>
      <c r="F106" s="1">
        <v>30</v>
      </c>
      <c r="G106" s="1">
        <v>25</v>
      </c>
      <c r="H106" s="12">
        <f t="shared" si="32"/>
        <v>83.33333333333334</v>
      </c>
      <c r="I106" s="1">
        <v>35</v>
      </c>
      <c r="J106" s="1">
        <v>31</v>
      </c>
      <c r="K106" s="12">
        <f t="shared" si="33"/>
        <v>88.57142857142857</v>
      </c>
      <c r="L106" s="1">
        <v>45</v>
      </c>
      <c r="M106" s="1">
        <v>45</v>
      </c>
      <c r="N106" s="12">
        <f t="shared" si="34"/>
        <v>100</v>
      </c>
    </row>
    <row r="107" spans="1:14" ht="12.75">
      <c r="A107" s="11">
        <v>89</v>
      </c>
      <c r="B107" s="72" t="s">
        <v>399</v>
      </c>
      <c r="C107" s="1">
        <v>110</v>
      </c>
      <c r="D107" s="1">
        <v>107</v>
      </c>
      <c r="E107" s="12">
        <f t="shared" si="31"/>
        <v>97.27272727272728</v>
      </c>
      <c r="F107" s="1">
        <v>120</v>
      </c>
      <c r="G107" s="1">
        <v>116</v>
      </c>
      <c r="H107" s="12">
        <f t="shared" si="32"/>
        <v>96.66666666666667</v>
      </c>
      <c r="I107" s="1">
        <v>152</v>
      </c>
      <c r="J107" s="1">
        <v>152</v>
      </c>
      <c r="K107" s="12">
        <f t="shared" si="33"/>
        <v>100</v>
      </c>
      <c r="L107" s="1">
        <v>190</v>
      </c>
      <c r="M107" s="1">
        <v>178</v>
      </c>
      <c r="N107" s="12">
        <f t="shared" si="34"/>
        <v>93.6842105263158</v>
      </c>
    </row>
    <row r="108" spans="1:14" ht="12.75">
      <c r="A108" s="11">
        <v>90</v>
      </c>
      <c r="B108" s="72" t="s">
        <v>400</v>
      </c>
      <c r="C108" s="1">
        <v>80</v>
      </c>
      <c r="D108" s="1">
        <v>73</v>
      </c>
      <c r="E108" s="12">
        <f t="shared" si="31"/>
        <v>91.25</v>
      </c>
      <c r="F108" s="1">
        <v>80</v>
      </c>
      <c r="G108" s="1">
        <v>68</v>
      </c>
      <c r="H108" s="12">
        <f t="shared" si="32"/>
        <v>85</v>
      </c>
      <c r="I108" s="1">
        <v>103</v>
      </c>
      <c r="J108" s="1">
        <v>94</v>
      </c>
      <c r="K108" s="12">
        <f t="shared" si="33"/>
        <v>91.2621359223301</v>
      </c>
      <c r="L108" s="1">
        <v>120</v>
      </c>
      <c r="M108" s="1">
        <v>91</v>
      </c>
      <c r="N108" s="12">
        <f t="shared" si="34"/>
        <v>75.83333333333333</v>
      </c>
    </row>
    <row r="109" spans="1:14" ht="12.75">
      <c r="A109" s="11">
        <v>91</v>
      </c>
      <c r="B109" s="72" t="s">
        <v>267</v>
      </c>
      <c r="C109" s="1">
        <v>2520</v>
      </c>
      <c r="D109" s="1">
        <v>1988</v>
      </c>
      <c r="E109" s="12">
        <f t="shared" si="31"/>
        <v>78.88888888888889</v>
      </c>
      <c r="F109" s="1">
        <v>2500</v>
      </c>
      <c r="G109" s="1">
        <v>1571</v>
      </c>
      <c r="H109" s="12">
        <f t="shared" si="32"/>
        <v>62.839999999999996</v>
      </c>
      <c r="I109" s="1">
        <v>2431</v>
      </c>
      <c r="J109" s="1">
        <v>1992</v>
      </c>
      <c r="K109" s="12">
        <f t="shared" si="33"/>
        <v>81.94158782394076</v>
      </c>
      <c r="L109" s="1">
        <v>2412</v>
      </c>
      <c r="M109" s="1">
        <v>1916</v>
      </c>
      <c r="N109" s="12">
        <f t="shared" si="34"/>
        <v>79.43615257048093</v>
      </c>
    </row>
    <row r="110" spans="1:14" ht="12.75">
      <c r="A110" s="11">
        <v>92</v>
      </c>
      <c r="B110" s="72" t="s">
        <v>401</v>
      </c>
      <c r="C110" s="1">
        <v>40</v>
      </c>
      <c r="D110" s="1">
        <v>35</v>
      </c>
      <c r="E110" s="12">
        <f t="shared" si="31"/>
        <v>87.5</v>
      </c>
      <c r="F110" s="1">
        <v>40</v>
      </c>
      <c r="G110" s="1">
        <v>34</v>
      </c>
      <c r="H110" s="12">
        <f t="shared" si="32"/>
        <v>85</v>
      </c>
      <c r="I110" s="1">
        <v>53</v>
      </c>
      <c r="J110" s="1">
        <v>53</v>
      </c>
      <c r="K110" s="12">
        <f t="shared" si="33"/>
        <v>100</v>
      </c>
      <c r="L110" s="1">
        <v>77</v>
      </c>
      <c r="M110" s="1">
        <v>75</v>
      </c>
      <c r="N110" s="12">
        <f t="shared" si="34"/>
        <v>97.40259740259741</v>
      </c>
    </row>
    <row r="111" spans="1:14" ht="15" customHeight="1">
      <c r="A111" s="11">
        <v>93</v>
      </c>
      <c r="B111" s="72" t="s">
        <v>402</v>
      </c>
      <c r="C111" s="1">
        <v>65</v>
      </c>
      <c r="D111" s="1">
        <v>57</v>
      </c>
      <c r="E111" s="12">
        <f t="shared" si="31"/>
        <v>87.6923076923077</v>
      </c>
      <c r="F111" s="1">
        <v>54</v>
      </c>
      <c r="G111" s="1">
        <v>50</v>
      </c>
      <c r="H111" s="12">
        <f t="shared" si="32"/>
        <v>92.5925925925926</v>
      </c>
      <c r="I111" s="1">
        <v>96</v>
      </c>
      <c r="J111" s="1">
        <v>94</v>
      </c>
      <c r="K111" s="12">
        <f t="shared" si="33"/>
        <v>97.91666666666666</v>
      </c>
      <c r="L111" s="1">
        <v>104</v>
      </c>
      <c r="M111" s="1">
        <v>104</v>
      </c>
      <c r="N111" s="12">
        <f t="shared" si="34"/>
        <v>100</v>
      </c>
    </row>
    <row r="112" spans="1:14" ht="13.5" customHeight="1">
      <c r="A112" s="11">
        <v>94</v>
      </c>
      <c r="B112" s="72" t="s">
        <v>403</v>
      </c>
      <c r="C112" s="1">
        <v>104</v>
      </c>
      <c r="D112" s="1">
        <v>104</v>
      </c>
      <c r="E112" s="12">
        <f t="shared" si="31"/>
        <v>100</v>
      </c>
      <c r="F112" s="1">
        <v>98</v>
      </c>
      <c r="G112" s="1">
        <v>98</v>
      </c>
      <c r="H112" s="12">
        <f t="shared" si="32"/>
        <v>100</v>
      </c>
      <c r="I112" s="1">
        <v>109</v>
      </c>
      <c r="J112" s="1">
        <v>106</v>
      </c>
      <c r="K112" s="12">
        <f t="shared" si="33"/>
        <v>97.24770642201835</v>
      </c>
      <c r="L112" s="1">
        <v>114</v>
      </c>
      <c r="M112" s="1">
        <v>111</v>
      </c>
      <c r="N112" s="12">
        <f t="shared" si="34"/>
        <v>97.36842105263158</v>
      </c>
    </row>
    <row r="113" spans="1:14" ht="12.75">
      <c r="A113" s="788" t="s">
        <v>404</v>
      </c>
      <c r="B113" s="789"/>
      <c r="C113" s="175">
        <f>SUM(C105:C112)</f>
        <v>3230</v>
      </c>
      <c r="D113" s="175">
        <f>SUM(D105:D112)</f>
        <v>2664</v>
      </c>
      <c r="E113" s="176">
        <f t="shared" si="31"/>
        <v>82.47678018575851</v>
      </c>
      <c r="F113" s="175">
        <f>SUM(F105:F112)</f>
        <v>3142</v>
      </c>
      <c r="G113" s="175">
        <f>SUM(G105:G112)</f>
        <v>2182</v>
      </c>
      <c r="H113" s="176">
        <f aca="true" t="shared" si="35" ref="H113:H129">+G113/F113*100</f>
        <v>69.4462126034373</v>
      </c>
      <c r="I113" s="175">
        <f>SUM(I105:I112)</f>
        <v>3382</v>
      </c>
      <c r="J113" s="175">
        <f>SUM(J105:J112)</f>
        <v>2845</v>
      </c>
      <c r="K113" s="176">
        <f aca="true" t="shared" si="36" ref="K113:K122">+J113/I113*100</f>
        <v>84.12182140745121</v>
      </c>
      <c r="L113" s="175">
        <f>SUM(L105:L112)</f>
        <v>3512</v>
      </c>
      <c r="M113" s="175">
        <f>SUM(M105:M112)</f>
        <v>2875</v>
      </c>
      <c r="N113" s="176">
        <f t="shared" si="34"/>
        <v>81.8621867881549</v>
      </c>
    </row>
    <row r="114" spans="1:14" ht="12.75">
      <c r="A114" s="11">
        <v>95</v>
      </c>
      <c r="B114" s="72" t="s">
        <v>288</v>
      </c>
      <c r="C114" s="1">
        <v>76</v>
      </c>
      <c r="D114" s="1">
        <v>76</v>
      </c>
      <c r="E114" s="12">
        <f t="shared" si="31"/>
        <v>100</v>
      </c>
      <c r="F114" s="1">
        <v>72</v>
      </c>
      <c r="G114" s="1">
        <v>72</v>
      </c>
      <c r="H114" s="12">
        <f t="shared" si="35"/>
        <v>100</v>
      </c>
      <c r="I114" s="1">
        <v>93</v>
      </c>
      <c r="J114" s="1">
        <v>92</v>
      </c>
      <c r="K114" s="12">
        <f t="shared" si="36"/>
        <v>98.9247311827957</v>
      </c>
      <c r="L114" s="1">
        <v>115</v>
      </c>
      <c r="M114" s="1">
        <v>112</v>
      </c>
      <c r="N114" s="12">
        <f t="shared" si="34"/>
        <v>97.3913043478261</v>
      </c>
    </row>
    <row r="115" spans="1:14" ht="12.75">
      <c r="A115" s="11">
        <v>96</v>
      </c>
      <c r="B115" s="72" t="s">
        <v>405</v>
      </c>
      <c r="C115" s="1">
        <v>150</v>
      </c>
      <c r="D115" s="1">
        <v>132</v>
      </c>
      <c r="E115" s="12">
        <f t="shared" si="31"/>
        <v>88</v>
      </c>
      <c r="F115" s="1">
        <v>125</v>
      </c>
      <c r="G115" s="1">
        <v>110</v>
      </c>
      <c r="H115" s="12">
        <f t="shared" si="35"/>
        <v>88</v>
      </c>
      <c r="I115" s="1">
        <v>160</v>
      </c>
      <c r="J115" s="1">
        <v>140</v>
      </c>
      <c r="K115" s="12">
        <f t="shared" si="36"/>
        <v>87.5</v>
      </c>
      <c r="L115" s="1">
        <v>300</v>
      </c>
      <c r="M115" s="1">
        <v>161</v>
      </c>
      <c r="N115" s="12">
        <f t="shared" si="34"/>
        <v>53.666666666666664</v>
      </c>
    </row>
    <row r="116" spans="1:14" ht="12.75">
      <c r="A116" s="11">
        <v>97</v>
      </c>
      <c r="B116" s="72" t="s">
        <v>406</v>
      </c>
      <c r="C116" s="1">
        <v>130</v>
      </c>
      <c r="D116" s="1">
        <v>130</v>
      </c>
      <c r="E116" s="12">
        <f t="shared" si="31"/>
        <v>100</v>
      </c>
      <c r="F116" s="1">
        <v>140</v>
      </c>
      <c r="G116" s="1">
        <v>140</v>
      </c>
      <c r="H116" s="12">
        <f t="shared" si="35"/>
        <v>100</v>
      </c>
      <c r="I116" s="1">
        <v>140</v>
      </c>
      <c r="J116" s="1">
        <v>123</v>
      </c>
      <c r="K116" s="12">
        <f t="shared" si="36"/>
        <v>87.85714285714286</v>
      </c>
      <c r="L116" s="1">
        <v>210</v>
      </c>
      <c r="M116" s="1">
        <v>209</v>
      </c>
      <c r="N116" s="12">
        <f t="shared" si="34"/>
        <v>99.52380952380952</v>
      </c>
    </row>
    <row r="117" spans="1:14" ht="12.75">
      <c r="A117" s="11">
        <v>98</v>
      </c>
      <c r="B117" s="72" t="s">
        <v>268</v>
      </c>
      <c r="C117" s="1">
        <v>355</v>
      </c>
      <c r="D117" s="1">
        <v>340</v>
      </c>
      <c r="E117" s="12">
        <f t="shared" si="31"/>
        <v>95.77464788732394</v>
      </c>
      <c r="F117" s="1">
        <v>360</v>
      </c>
      <c r="G117" s="1">
        <v>312</v>
      </c>
      <c r="H117" s="12">
        <f t="shared" si="35"/>
        <v>86.66666666666667</v>
      </c>
      <c r="I117" s="1">
        <v>400</v>
      </c>
      <c r="J117" s="1">
        <v>361</v>
      </c>
      <c r="K117" s="12">
        <f t="shared" si="36"/>
        <v>90.25</v>
      </c>
      <c r="L117" s="1">
        <v>450</v>
      </c>
      <c r="M117" s="1">
        <v>393</v>
      </c>
      <c r="N117" s="12">
        <f t="shared" si="34"/>
        <v>87.33333333333333</v>
      </c>
    </row>
    <row r="118" spans="1:14" ht="12.75">
      <c r="A118" s="788" t="s">
        <v>407</v>
      </c>
      <c r="B118" s="789"/>
      <c r="C118" s="175">
        <f>SUM(C114:C117)</f>
        <v>711</v>
      </c>
      <c r="D118" s="175">
        <f>SUM(D114:D117)</f>
        <v>678</v>
      </c>
      <c r="E118" s="176">
        <f t="shared" si="31"/>
        <v>95.35864978902954</v>
      </c>
      <c r="F118" s="175">
        <f>SUM(F114:F117)</f>
        <v>697</v>
      </c>
      <c r="G118" s="175">
        <f>SUM(G114:G117)</f>
        <v>634</v>
      </c>
      <c r="H118" s="176">
        <f t="shared" si="35"/>
        <v>90.96126255380202</v>
      </c>
      <c r="I118" s="175">
        <f>SUM(I114:I117)</f>
        <v>793</v>
      </c>
      <c r="J118" s="175">
        <f>SUM(J114:J117)</f>
        <v>716</v>
      </c>
      <c r="K118" s="176">
        <f t="shared" si="36"/>
        <v>90.29003783102144</v>
      </c>
      <c r="L118" s="175">
        <f>SUM(L114:L117)</f>
        <v>1075</v>
      </c>
      <c r="M118" s="175">
        <f>SUM(M114:M117)</f>
        <v>875</v>
      </c>
      <c r="N118" s="12">
        <f t="shared" si="34"/>
        <v>81.3953488372093</v>
      </c>
    </row>
    <row r="119" spans="1:14" ht="12.75">
      <c r="A119" s="11">
        <v>99</v>
      </c>
      <c r="B119" s="181" t="s">
        <v>269</v>
      </c>
      <c r="C119" s="1">
        <v>400</v>
      </c>
      <c r="D119" s="1">
        <v>385</v>
      </c>
      <c r="E119" s="12">
        <f t="shared" si="31"/>
        <v>96.25</v>
      </c>
      <c r="F119" s="1">
        <v>420</v>
      </c>
      <c r="G119" s="1">
        <v>393</v>
      </c>
      <c r="H119" s="12">
        <f t="shared" si="35"/>
        <v>93.57142857142857</v>
      </c>
      <c r="I119" s="1">
        <v>460</v>
      </c>
      <c r="J119" s="1">
        <v>459</v>
      </c>
      <c r="K119" s="12">
        <f t="shared" si="36"/>
        <v>99.78260869565217</v>
      </c>
      <c r="L119" s="1">
        <v>510</v>
      </c>
      <c r="M119" s="1">
        <v>370</v>
      </c>
      <c r="N119" s="12">
        <f t="shared" si="34"/>
        <v>72.54901960784314</v>
      </c>
    </row>
    <row r="120" spans="1:14" ht="14.25" customHeight="1">
      <c r="A120" s="11">
        <v>100</v>
      </c>
      <c r="B120" s="181" t="s">
        <v>308</v>
      </c>
      <c r="C120" s="1">
        <v>520</v>
      </c>
      <c r="D120" s="1">
        <v>520</v>
      </c>
      <c r="E120" s="12">
        <f t="shared" si="31"/>
        <v>100</v>
      </c>
      <c r="F120" s="1">
        <v>52</v>
      </c>
      <c r="G120" s="1">
        <v>52</v>
      </c>
      <c r="H120" s="12">
        <f t="shared" si="35"/>
        <v>100</v>
      </c>
      <c r="I120" s="1">
        <v>61</v>
      </c>
      <c r="J120" s="1">
        <v>61</v>
      </c>
      <c r="K120" s="12">
        <f>+J120/I120*100</f>
        <v>100</v>
      </c>
      <c r="L120" s="1">
        <v>96</v>
      </c>
      <c r="M120" s="1">
        <v>96</v>
      </c>
      <c r="N120" s="12">
        <f t="shared" si="34"/>
        <v>100</v>
      </c>
    </row>
    <row r="121" spans="1:14" ht="14.25" customHeight="1">
      <c r="A121" s="11">
        <v>101</v>
      </c>
      <c r="B121" s="181" t="s">
        <v>408</v>
      </c>
      <c r="C121" s="1">
        <v>80</v>
      </c>
      <c r="D121" s="1">
        <v>80</v>
      </c>
      <c r="E121" s="12">
        <f t="shared" si="31"/>
        <v>100</v>
      </c>
      <c r="F121" s="1">
        <v>68</v>
      </c>
      <c r="G121" s="1">
        <v>65</v>
      </c>
      <c r="H121" s="12">
        <f t="shared" si="35"/>
        <v>95.58823529411765</v>
      </c>
      <c r="I121" s="1">
        <v>72</v>
      </c>
      <c r="J121" s="1">
        <v>68</v>
      </c>
      <c r="K121" s="12">
        <f t="shared" si="36"/>
        <v>94.44444444444444</v>
      </c>
      <c r="L121" s="1">
        <v>83</v>
      </c>
      <c r="M121" s="1">
        <v>83</v>
      </c>
      <c r="N121" s="12">
        <f t="shared" si="34"/>
        <v>100</v>
      </c>
    </row>
    <row r="122" spans="1:14" ht="12.75">
      <c r="A122" s="11">
        <v>102</v>
      </c>
      <c r="B122" s="181" t="s">
        <v>409</v>
      </c>
      <c r="C122" s="1">
        <v>80</v>
      </c>
      <c r="D122" s="1">
        <v>80</v>
      </c>
      <c r="E122" s="12">
        <f t="shared" si="31"/>
        <v>100</v>
      </c>
      <c r="F122" s="1">
        <v>90</v>
      </c>
      <c r="G122" s="1">
        <v>87</v>
      </c>
      <c r="H122" s="12">
        <f t="shared" si="35"/>
        <v>96.66666666666667</v>
      </c>
      <c r="I122" s="1">
        <v>80</v>
      </c>
      <c r="J122" s="1">
        <v>80</v>
      </c>
      <c r="K122" s="12">
        <f t="shared" si="36"/>
        <v>100</v>
      </c>
      <c r="L122" s="1">
        <v>120</v>
      </c>
      <c r="M122" s="1">
        <v>92</v>
      </c>
      <c r="N122" s="12">
        <f t="shared" si="34"/>
        <v>76.66666666666667</v>
      </c>
    </row>
    <row r="123" spans="1:14" ht="12.75">
      <c r="A123" s="788" t="s">
        <v>410</v>
      </c>
      <c r="B123" s="789"/>
      <c r="C123" s="175">
        <f>SUM(C119:C122)</f>
        <v>1080</v>
      </c>
      <c r="D123" s="175">
        <f>SUM(D119:D122)</f>
        <v>1065</v>
      </c>
      <c r="E123" s="176">
        <f>+D123/C123*100</f>
        <v>98.61111111111111</v>
      </c>
      <c r="F123" s="175">
        <f>SUM(F119:F122)</f>
        <v>630</v>
      </c>
      <c r="G123" s="175">
        <f>SUM(G119:G122)</f>
        <v>597</v>
      </c>
      <c r="H123" s="176">
        <f>+G123/F123*100</f>
        <v>94.76190476190476</v>
      </c>
      <c r="I123" s="175">
        <f>SUM(I119:I122)</f>
        <v>673</v>
      </c>
      <c r="J123" s="175">
        <f>SUM(J119:J122)</f>
        <v>668</v>
      </c>
      <c r="K123" s="176">
        <f aca="true" t="shared" si="37" ref="K123:K137">+J123/I123*100</f>
        <v>99.25705794947994</v>
      </c>
      <c r="L123" s="175">
        <f>SUM(L119:L122)</f>
        <v>809</v>
      </c>
      <c r="M123" s="175">
        <f>SUM(M119:M122)</f>
        <v>641</v>
      </c>
      <c r="N123" s="206">
        <f>+M123/L123*100</f>
        <v>79.23362175525341</v>
      </c>
    </row>
    <row r="124" spans="1:14" ht="12.75">
      <c r="A124" s="11">
        <v>103</v>
      </c>
      <c r="B124" s="72" t="s">
        <v>411</v>
      </c>
      <c r="C124" s="1">
        <v>100</v>
      </c>
      <c r="D124" s="1">
        <v>100</v>
      </c>
      <c r="E124" s="183">
        <f aca="true" t="shared" si="38" ref="E124:E137">+D124/C124*100</f>
        <v>100</v>
      </c>
      <c r="F124" s="1">
        <v>104</v>
      </c>
      <c r="G124" s="1">
        <v>104</v>
      </c>
      <c r="H124" s="183">
        <f t="shared" si="35"/>
        <v>100</v>
      </c>
      <c r="I124" s="1">
        <v>101</v>
      </c>
      <c r="J124" s="1">
        <v>101</v>
      </c>
      <c r="K124" s="183">
        <f t="shared" si="37"/>
        <v>100</v>
      </c>
      <c r="L124" s="1">
        <v>100</v>
      </c>
      <c r="M124" s="1">
        <v>100</v>
      </c>
      <c r="N124" s="12">
        <f aca="true" t="shared" si="39" ref="N124:N129">+M124/L124*100</f>
        <v>100</v>
      </c>
    </row>
    <row r="125" spans="1:14" ht="12.75" customHeight="1">
      <c r="A125" s="11">
        <v>104</v>
      </c>
      <c r="B125" s="72" t="s">
        <v>412</v>
      </c>
      <c r="C125" s="1">
        <v>230</v>
      </c>
      <c r="D125" s="1">
        <v>219</v>
      </c>
      <c r="E125" s="183">
        <f t="shared" si="38"/>
        <v>95.21739130434783</v>
      </c>
      <c r="F125" s="1">
        <v>210</v>
      </c>
      <c r="G125" s="1">
        <v>200</v>
      </c>
      <c r="H125" s="183">
        <f t="shared" si="35"/>
        <v>95.23809523809523</v>
      </c>
      <c r="I125" s="1">
        <v>247</v>
      </c>
      <c r="J125" s="1">
        <v>241</v>
      </c>
      <c r="K125" s="183">
        <f t="shared" si="37"/>
        <v>97.57085020242914</v>
      </c>
      <c r="L125" s="1">
        <v>323</v>
      </c>
      <c r="M125" s="1">
        <v>281</v>
      </c>
      <c r="N125" s="12">
        <f t="shared" si="39"/>
        <v>86.9969040247678</v>
      </c>
    </row>
    <row r="126" spans="1:14" ht="12.75">
      <c r="A126" s="11">
        <v>105</v>
      </c>
      <c r="B126" s="72" t="s">
        <v>413</v>
      </c>
      <c r="C126" s="1">
        <v>158</v>
      </c>
      <c r="D126" s="1">
        <v>154</v>
      </c>
      <c r="E126" s="183">
        <f t="shared" si="38"/>
        <v>97.46835443037975</v>
      </c>
      <c r="F126" s="1">
        <v>162</v>
      </c>
      <c r="G126" s="1">
        <v>158</v>
      </c>
      <c r="H126" s="183">
        <f t="shared" si="35"/>
        <v>97.53086419753086</v>
      </c>
      <c r="I126" s="1">
        <v>171</v>
      </c>
      <c r="J126" s="1">
        <v>165</v>
      </c>
      <c r="K126" s="183">
        <f t="shared" si="37"/>
        <v>96.49122807017544</v>
      </c>
      <c r="L126" s="1">
        <v>248</v>
      </c>
      <c r="M126" s="1">
        <v>244</v>
      </c>
      <c r="N126" s="12">
        <f t="shared" si="39"/>
        <v>98.38709677419355</v>
      </c>
    </row>
    <row r="127" spans="1:14" ht="12.75">
      <c r="A127" s="11">
        <v>106</v>
      </c>
      <c r="B127" s="72" t="s">
        <v>270</v>
      </c>
      <c r="C127" s="1">
        <v>1342</v>
      </c>
      <c r="D127" s="1">
        <v>1336</v>
      </c>
      <c r="E127" s="183">
        <f t="shared" si="38"/>
        <v>99.55290611028316</v>
      </c>
      <c r="F127" s="1">
        <v>1378</v>
      </c>
      <c r="G127" s="1">
        <v>1302</v>
      </c>
      <c r="H127" s="183">
        <f t="shared" si="35"/>
        <v>94.48476052249637</v>
      </c>
      <c r="I127" s="1">
        <v>1435</v>
      </c>
      <c r="J127" s="1">
        <v>1366</v>
      </c>
      <c r="K127" s="183">
        <f t="shared" si="37"/>
        <v>95.19163763066202</v>
      </c>
      <c r="L127" s="1">
        <v>1481</v>
      </c>
      <c r="M127" s="1">
        <v>1423</v>
      </c>
      <c r="N127" s="12">
        <f t="shared" si="39"/>
        <v>96.08372721134369</v>
      </c>
    </row>
    <row r="128" spans="1:14" ht="12.75">
      <c r="A128" s="11">
        <v>107</v>
      </c>
      <c r="B128" s="72" t="s">
        <v>271</v>
      </c>
      <c r="C128" s="1">
        <v>62</v>
      </c>
      <c r="D128" s="1">
        <v>62</v>
      </c>
      <c r="E128" s="183">
        <f t="shared" si="38"/>
        <v>100</v>
      </c>
      <c r="F128" s="1">
        <v>60</v>
      </c>
      <c r="G128" s="1">
        <v>60</v>
      </c>
      <c r="H128" s="183">
        <f t="shared" si="35"/>
        <v>100</v>
      </c>
      <c r="I128" s="1">
        <v>52</v>
      </c>
      <c r="J128" s="1">
        <v>50</v>
      </c>
      <c r="K128" s="183">
        <f t="shared" si="37"/>
        <v>96.15384615384616</v>
      </c>
      <c r="L128" s="1">
        <v>55</v>
      </c>
      <c r="M128" s="1">
        <v>55</v>
      </c>
      <c r="N128" s="12">
        <f t="shared" si="39"/>
        <v>100</v>
      </c>
    </row>
    <row r="129" spans="1:14" ht="12.75">
      <c r="A129" s="11">
        <v>108</v>
      </c>
      <c r="B129" s="72" t="s">
        <v>414</v>
      </c>
      <c r="C129" s="1">
        <v>3</v>
      </c>
      <c r="D129" s="1">
        <v>3</v>
      </c>
      <c r="E129" s="183">
        <f t="shared" si="38"/>
        <v>100</v>
      </c>
      <c r="F129" s="1">
        <v>4</v>
      </c>
      <c r="G129" s="1">
        <v>4</v>
      </c>
      <c r="H129" s="183">
        <f t="shared" si="35"/>
        <v>100</v>
      </c>
      <c r="I129" s="1">
        <v>5</v>
      </c>
      <c r="J129" s="1">
        <v>5</v>
      </c>
      <c r="K129" s="183">
        <f t="shared" si="37"/>
        <v>100</v>
      </c>
      <c r="L129" s="1">
        <v>4</v>
      </c>
      <c r="M129" s="1">
        <v>4</v>
      </c>
      <c r="N129" s="12">
        <f t="shared" si="39"/>
        <v>100</v>
      </c>
    </row>
    <row r="130" spans="1:14" ht="12.75">
      <c r="A130" s="788" t="s">
        <v>415</v>
      </c>
      <c r="B130" s="795"/>
      <c r="C130" s="175">
        <f>SUM(C124:C129)</f>
        <v>1895</v>
      </c>
      <c r="D130" s="175">
        <f>SUM(D124:D129)</f>
        <v>1874</v>
      </c>
      <c r="E130" s="176">
        <f>+D130/C130*100</f>
        <v>98.89182058047493</v>
      </c>
      <c r="F130" s="175">
        <f>SUM(F124:F129)</f>
        <v>1918</v>
      </c>
      <c r="G130" s="175">
        <f>SUM(G124:G129)</f>
        <v>1828</v>
      </c>
      <c r="H130" s="176">
        <f>+G130/F130*100</f>
        <v>95.30761209593325</v>
      </c>
      <c r="I130" s="175">
        <f>SUM(I124:I129)</f>
        <v>2011</v>
      </c>
      <c r="J130" s="175">
        <f>SUM(J124:J129)</f>
        <v>1928</v>
      </c>
      <c r="K130" s="176">
        <f t="shared" si="37"/>
        <v>95.87270014917951</v>
      </c>
      <c r="L130" s="175">
        <f>SUM(L124:L129)</f>
        <v>2211</v>
      </c>
      <c r="M130" s="175">
        <f>SUM(M124:M129)</f>
        <v>2107</v>
      </c>
      <c r="N130" s="176">
        <f>+M130/L130*100</f>
        <v>95.2962460425147</v>
      </c>
    </row>
    <row r="131" spans="1:14" ht="12.75">
      <c r="A131" s="11">
        <v>109</v>
      </c>
      <c r="B131" s="72" t="s">
        <v>289</v>
      </c>
      <c r="C131" s="1">
        <v>45</v>
      </c>
      <c r="D131" s="1">
        <v>43</v>
      </c>
      <c r="E131" s="183">
        <f t="shared" si="38"/>
        <v>95.55555555555556</v>
      </c>
      <c r="F131" s="1">
        <v>47</v>
      </c>
      <c r="G131" s="1">
        <v>46</v>
      </c>
      <c r="H131" s="183">
        <f aca="true" t="shared" si="40" ref="H131:H137">+G131/F131*100</f>
        <v>97.87234042553192</v>
      </c>
      <c r="I131" s="1">
        <v>56</v>
      </c>
      <c r="J131" s="1">
        <v>56</v>
      </c>
      <c r="K131" s="183">
        <f t="shared" si="37"/>
        <v>100</v>
      </c>
      <c r="L131" s="1">
        <v>70</v>
      </c>
      <c r="M131" s="1">
        <v>70</v>
      </c>
      <c r="N131" s="12">
        <f aca="true" t="shared" si="41" ref="N131:N137">+M131/L131*100</f>
        <v>100</v>
      </c>
    </row>
    <row r="132" spans="1:14" ht="12.75">
      <c r="A132" s="11">
        <v>110</v>
      </c>
      <c r="B132" s="72" t="s">
        <v>416</v>
      </c>
      <c r="C132" s="1">
        <v>454</v>
      </c>
      <c r="D132" s="1">
        <v>403</v>
      </c>
      <c r="E132" s="183">
        <f t="shared" si="38"/>
        <v>88.76651982378854</v>
      </c>
      <c r="F132" s="1">
        <v>407</v>
      </c>
      <c r="G132" s="1">
        <v>382</v>
      </c>
      <c r="H132" s="183">
        <f t="shared" si="40"/>
        <v>93.85749385749385</v>
      </c>
      <c r="I132" s="1">
        <v>456</v>
      </c>
      <c r="J132" s="1">
        <v>353</v>
      </c>
      <c r="K132" s="183">
        <f t="shared" si="37"/>
        <v>77.41228070175438</v>
      </c>
      <c r="L132" s="1">
        <v>557</v>
      </c>
      <c r="M132" s="1">
        <v>491</v>
      </c>
      <c r="N132" s="12">
        <f t="shared" si="41"/>
        <v>88.1508078994614</v>
      </c>
    </row>
    <row r="133" spans="1:14" ht="12.75">
      <c r="A133" s="11">
        <v>111</v>
      </c>
      <c r="B133" s="72" t="s">
        <v>417</v>
      </c>
      <c r="C133" s="1">
        <v>132</v>
      </c>
      <c r="D133" s="1">
        <v>119</v>
      </c>
      <c r="E133" s="183">
        <f t="shared" si="38"/>
        <v>90.15151515151516</v>
      </c>
      <c r="F133" s="1">
        <v>136</v>
      </c>
      <c r="G133" s="1">
        <v>122</v>
      </c>
      <c r="H133" s="183">
        <f t="shared" si="40"/>
        <v>89.70588235294117</v>
      </c>
      <c r="I133" s="1">
        <v>195</v>
      </c>
      <c r="J133" s="1">
        <v>181</v>
      </c>
      <c r="K133" s="183">
        <f t="shared" si="37"/>
        <v>92.82051282051282</v>
      </c>
      <c r="L133" s="1">
        <v>208</v>
      </c>
      <c r="M133" s="1">
        <v>195</v>
      </c>
      <c r="N133" s="12">
        <f t="shared" si="41"/>
        <v>93.75</v>
      </c>
    </row>
    <row r="134" spans="1:14" ht="12.75">
      <c r="A134" s="11">
        <v>112</v>
      </c>
      <c r="B134" s="72" t="s">
        <v>418</v>
      </c>
      <c r="C134" s="1">
        <v>710</v>
      </c>
      <c r="D134" s="1">
        <v>710</v>
      </c>
      <c r="E134" s="183">
        <f t="shared" si="38"/>
        <v>100</v>
      </c>
      <c r="F134" s="1">
        <v>792</v>
      </c>
      <c r="G134" s="1">
        <v>631</v>
      </c>
      <c r="H134" s="183">
        <f t="shared" si="40"/>
        <v>79.67171717171718</v>
      </c>
      <c r="I134" s="1">
        <v>810</v>
      </c>
      <c r="J134" s="1">
        <v>748</v>
      </c>
      <c r="K134" s="183">
        <f t="shared" si="37"/>
        <v>92.34567901234568</v>
      </c>
      <c r="L134" s="1">
        <v>934</v>
      </c>
      <c r="M134" s="1">
        <v>934</v>
      </c>
      <c r="N134" s="12">
        <f t="shared" si="41"/>
        <v>100</v>
      </c>
    </row>
    <row r="135" spans="1:14" ht="12.75">
      <c r="A135" s="11">
        <v>113</v>
      </c>
      <c r="B135" s="72" t="s">
        <v>419</v>
      </c>
      <c r="C135" s="1">
        <v>394</v>
      </c>
      <c r="D135" s="1">
        <v>364</v>
      </c>
      <c r="E135" s="183">
        <f t="shared" si="38"/>
        <v>92.38578680203045</v>
      </c>
      <c r="F135" s="1">
        <v>365</v>
      </c>
      <c r="G135" s="1">
        <v>365</v>
      </c>
      <c r="H135" s="183">
        <f t="shared" si="40"/>
        <v>100</v>
      </c>
      <c r="I135" s="1">
        <v>380</v>
      </c>
      <c r="J135" s="1">
        <v>301</v>
      </c>
      <c r="K135" s="183">
        <f t="shared" si="37"/>
        <v>79.21052631578948</v>
      </c>
      <c r="L135" s="1">
        <v>535</v>
      </c>
      <c r="M135" s="1">
        <v>512</v>
      </c>
      <c r="N135" s="12">
        <f t="shared" si="41"/>
        <v>95.70093457943926</v>
      </c>
    </row>
    <row r="136" spans="1:14" ht="15" customHeight="1">
      <c r="A136" s="11">
        <v>114</v>
      </c>
      <c r="B136" s="72" t="s">
        <v>420</v>
      </c>
      <c r="C136" s="1">
        <v>170</v>
      </c>
      <c r="D136" s="1">
        <v>156</v>
      </c>
      <c r="E136" s="183">
        <f t="shared" si="38"/>
        <v>91.76470588235294</v>
      </c>
      <c r="F136" s="1">
        <v>175</v>
      </c>
      <c r="G136" s="1">
        <v>158</v>
      </c>
      <c r="H136" s="183">
        <f t="shared" si="40"/>
        <v>90.28571428571428</v>
      </c>
      <c r="I136" s="1">
        <v>200</v>
      </c>
      <c r="J136" s="1">
        <v>180</v>
      </c>
      <c r="K136" s="183">
        <f t="shared" si="37"/>
        <v>90</v>
      </c>
      <c r="L136" s="1">
        <v>240</v>
      </c>
      <c r="M136" s="1">
        <v>223</v>
      </c>
      <c r="N136" s="12">
        <f t="shared" si="41"/>
        <v>92.91666666666667</v>
      </c>
    </row>
    <row r="137" spans="1:14" ht="12.75">
      <c r="A137" s="11">
        <v>115</v>
      </c>
      <c r="B137" s="72" t="s">
        <v>421</v>
      </c>
      <c r="C137" s="1">
        <v>35</v>
      </c>
      <c r="D137" s="1">
        <v>34</v>
      </c>
      <c r="E137" s="183">
        <f t="shared" si="38"/>
        <v>97.14285714285714</v>
      </c>
      <c r="F137" s="1">
        <v>36</v>
      </c>
      <c r="G137" s="1">
        <v>35</v>
      </c>
      <c r="H137" s="183">
        <f t="shared" si="40"/>
        <v>97.22222222222221</v>
      </c>
      <c r="I137" s="1">
        <v>42</v>
      </c>
      <c r="J137" s="1">
        <v>42</v>
      </c>
      <c r="K137" s="183">
        <f t="shared" si="37"/>
        <v>100</v>
      </c>
      <c r="L137" s="1">
        <v>53</v>
      </c>
      <c r="M137" s="1">
        <v>53</v>
      </c>
      <c r="N137" s="12">
        <f t="shared" si="41"/>
        <v>100</v>
      </c>
    </row>
    <row r="138" spans="1:14" ht="12.75">
      <c r="A138" s="788" t="s">
        <v>422</v>
      </c>
      <c r="B138" s="788"/>
      <c r="C138" s="185">
        <f>SUM(C131:C137)</f>
        <v>1940</v>
      </c>
      <c r="D138" s="185">
        <f>SUM(D131:D137)</f>
        <v>1829</v>
      </c>
      <c r="E138" s="210">
        <f>+D138/C138*100</f>
        <v>94.27835051546391</v>
      </c>
      <c r="F138" s="185">
        <f>SUM(F131:F137)</f>
        <v>1958</v>
      </c>
      <c r="G138" s="185">
        <f>SUM(G131:G137)</f>
        <v>1739</v>
      </c>
      <c r="H138" s="210">
        <f>+G138/F138*100</f>
        <v>88.81511746680286</v>
      </c>
      <c r="I138" s="185">
        <f>SUM(I131:I137)</f>
        <v>2139</v>
      </c>
      <c r="J138" s="185">
        <f>SUM(J131:J137)</f>
        <v>1861</v>
      </c>
      <c r="K138" s="210">
        <f>+J138/I138*100</f>
        <v>87.00327255726975</v>
      </c>
      <c r="L138" s="185">
        <f>SUM(L131:L137)</f>
        <v>2597</v>
      </c>
      <c r="M138" s="185">
        <f>SUM(M131:M137)</f>
        <v>2478</v>
      </c>
      <c r="N138" s="176">
        <f>+M138/L138*100</f>
        <v>95.4177897574124</v>
      </c>
    </row>
    <row r="139" spans="1:14" ht="12.75">
      <c r="A139" s="794" t="s">
        <v>423</v>
      </c>
      <c r="B139" s="794"/>
      <c r="C139" s="253">
        <f>SUM(C138,C130,C123,C118,C113,C104,C97,C91,C86,C75,C71,C66,C59,C51,C42,C38,C31,C22)</f>
        <v>47202</v>
      </c>
      <c r="D139" s="253">
        <f>SUM(D138,D130,D123,D118,D113,D104,D97,D91,D86,D75,D71,D66,D59,D51,D42,D38,D31,D22)</f>
        <v>44644</v>
      </c>
      <c r="E139" s="176">
        <f>+D139/C139*100</f>
        <v>94.58073810431762</v>
      </c>
      <c r="F139" s="253">
        <f>SUM(F138,F130,F123,F118,F113,F104,F97,F91,F86,F75,F71,F66,F59,F51,F42,F38,F31,F22)</f>
        <v>48122</v>
      </c>
      <c r="G139" s="253">
        <f>SUM(G138,G130,G123,G118,G113,G104,G97,G91,G86,G75,G71,G66,G59,G51,G42,G38,G31,G22)</f>
        <v>42679</v>
      </c>
      <c r="H139" s="260">
        <f>+G139/F139*100</f>
        <v>88.68916503885956</v>
      </c>
      <c r="I139" s="253">
        <f>SUM(I138,I130,I123,I118,I113,I104,I97,I91,I86,I75,I71,I66,I59,I51,I42,I38,I31,I22)</f>
        <v>48260</v>
      </c>
      <c r="J139" s="253">
        <f>SUM(J138,J130,J123,J118,J113,J104,J97,J91,J86,J75,J71,J66,J59,J51,J42,J38,J31,J22)</f>
        <v>45680</v>
      </c>
      <c r="K139" s="260">
        <f>+J139/I139*100</f>
        <v>94.65395772896808</v>
      </c>
      <c r="L139" s="253">
        <f>SUM(L138,L130,L123,L118,L113,L104,L97,L91,L86,L75,L71,L66,L59,L51,L42,L38,L31,L22)</f>
        <v>45520</v>
      </c>
      <c r="M139" s="253">
        <f>SUM(M138,M130,M123,M118,M113,M104,M97,M91,M86,M75,M71,M66,M59,M51,M42,M38,M31,M22)</f>
        <v>40479</v>
      </c>
      <c r="N139" s="260">
        <f>+M139/L139*100</f>
        <v>88.92574692442882</v>
      </c>
    </row>
    <row r="140" spans="1:14" ht="12.75">
      <c r="A140" s="261"/>
      <c r="B140" s="261"/>
      <c r="C140" s="261"/>
      <c r="D140" s="261"/>
      <c r="E140" s="189"/>
      <c r="F140" s="261"/>
      <c r="G140" s="261"/>
      <c r="H140" s="262"/>
      <c r="I140" s="261"/>
      <c r="J140" s="261"/>
      <c r="K140" s="262"/>
      <c r="L140" s="261"/>
      <c r="M140" s="261"/>
      <c r="N140" s="262"/>
    </row>
    <row r="141" ht="12.75">
      <c r="E141" s="189"/>
    </row>
    <row r="142" spans="1:6" ht="12.75">
      <c r="A142" s="186"/>
      <c r="B142" s="187"/>
      <c r="C142" s="41"/>
      <c r="D142" s="188"/>
      <c r="E142" s="42"/>
      <c r="F142" s="24"/>
    </row>
    <row r="143" spans="1:6" ht="12.75">
      <c r="A143" s="186"/>
      <c r="B143" s="187"/>
      <c r="C143" s="190"/>
      <c r="D143" s="188"/>
      <c r="E143" s="42"/>
      <c r="F143" s="24"/>
    </row>
    <row r="144" spans="1:6" ht="12.75">
      <c r="A144" s="186"/>
      <c r="B144" s="187"/>
      <c r="C144" s="190"/>
      <c r="D144" s="188"/>
      <c r="F144" s="24"/>
    </row>
    <row r="145" spans="1:6" ht="12.75">
      <c r="A145" s="186"/>
      <c r="B145" s="187"/>
      <c r="C145" s="41"/>
      <c r="D145" s="188"/>
      <c r="F145" s="24"/>
    </row>
    <row r="146" spans="1:6" ht="12.75">
      <c r="A146" s="186"/>
      <c r="B146" s="187"/>
      <c r="C146" s="41"/>
      <c r="D146" s="188"/>
      <c r="F146" s="24"/>
    </row>
    <row r="147" spans="1:6" ht="12.75">
      <c r="A147" s="186"/>
      <c r="B147" s="187"/>
      <c r="C147" s="41"/>
      <c r="D147" s="188"/>
      <c r="F147" s="24"/>
    </row>
    <row r="148" spans="1:6" ht="12.75">
      <c r="A148" s="186"/>
      <c r="B148" s="187"/>
      <c r="C148" s="41"/>
      <c r="D148" s="188"/>
      <c r="F148" s="24"/>
    </row>
    <row r="149" spans="1:6" ht="12.75">
      <c r="A149" s="186"/>
      <c r="B149" s="187"/>
      <c r="C149" s="41"/>
      <c r="D149" s="188"/>
      <c r="F149" s="24"/>
    </row>
    <row r="150" spans="1:6" ht="12.75">
      <c r="A150" s="186"/>
      <c r="B150" s="187"/>
      <c r="C150" s="41"/>
      <c r="D150" s="188"/>
      <c r="F150" s="24"/>
    </row>
    <row r="151" spans="1:6" ht="12.75">
      <c r="A151" s="186"/>
      <c r="B151" s="187"/>
      <c r="C151" s="41"/>
      <c r="D151" s="188"/>
      <c r="F151" s="24"/>
    </row>
    <row r="152" spans="1:6" ht="12.75">
      <c r="A152" s="24"/>
      <c r="B152" s="24"/>
      <c r="C152" s="24"/>
      <c r="D152" s="24"/>
      <c r="F152" s="24"/>
    </row>
    <row r="153" spans="1:6" ht="12.75">
      <c r="A153" s="24"/>
      <c r="B153" s="24"/>
      <c r="C153" s="24"/>
      <c r="D153" s="24"/>
      <c r="F153" s="24"/>
    </row>
  </sheetData>
  <sheetProtection/>
  <mergeCells count="26">
    <mergeCell ref="A86:B86"/>
    <mergeCell ref="A139:B139"/>
    <mergeCell ref="A104:B104"/>
    <mergeCell ref="A113:B113"/>
    <mergeCell ref="A118:B118"/>
    <mergeCell ref="A123:B123"/>
    <mergeCell ref="A130:B130"/>
    <mergeCell ref="A138:B138"/>
    <mergeCell ref="A91:B91"/>
    <mergeCell ref="A97:B97"/>
    <mergeCell ref="A66:B66"/>
    <mergeCell ref="A71:B71"/>
    <mergeCell ref="A22:B22"/>
    <mergeCell ref="A31:B31"/>
    <mergeCell ref="A38:B38"/>
    <mergeCell ref="A42:B42"/>
    <mergeCell ref="A75:B75"/>
    <mergeCell ref="A1:N2"/>
    <mergeCell ref="A4:A5"/>
    <mergeCell ref="B4:B5"/>
    <mergeCell ref="C4:E4"/>
    <mergeCell ref="F4:H4"/>
    <mergeCell ref="I4:K4"/>
    <mergeCell ref="L4:N4"/>
    <mergeCell ref="A51:B51"/>
    <mergeCell ref="A59:B59"/>
  </mergeCells>
  <printOptions horizontalCentered="1" verticalCentered="1"/>
  <pageMargins left="0.75" right="0.75" top="1" bottom="1" header="0.5" footer="0.5"/>
  <pageSetup horizontalDpi="1200" verticalDpi="1200" orientation="portrait" paperSize="9" scale="76" r:id="rId1"/>
  <rowBreaks count="1" manualBreakCount="1">
    <brk id="69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41">
      <selection activeCell="L67" sqref="L67"/>
    </sheetView>
  </sheetViews>
  <sheetFormatPr defaultColWidth="9.140625" defaultRowHeight="12.75"/>
  <cols>
    <col min="1" max="1" width="3.421875" style="15" customWidth="1"/>
    <col min="2" max="2" width="14.421875" style="15" customWidth="1"/>
    <col min="3" max="3" width="6.00390625" style="15" customWidth="1"/>
    <col min="4" max="4" width="6.421875" style="15" customWidth="1"/>
    <col min="5" max="5" width="5.57421875" style="16" customWidth="1"/>
    <col min="6" max="7" width="6.7109375" style="15" customWidth="1"/>
    <col min="8" max="8" width="6.140625" style="16" customWidth="1"/>
    <col min="9" max="9" width="6.8515625" style="15" customWidth="1"/>
    <col min="10" max="10" width="6.57421875" style="15" customWidth="1"/>
    <col min="11" max="11" width="5.421875" style="16" customWidth="1"/>
    <col min="12" max="12" width="6.8515625" style="15" customWidth="1"/>
    <col min="13" max="13" width="6.7109375" style="15" customWidth="1"/>
    <col min="14" max="14" width="5.7109375" style="16" customWidth="1"/>
    <col min="15" max="15" width="13.421875" style="15" customWidth="1"/>
    <col min="16" max="16384" width="9.140625" style="15" customWidth="1"/>
  </cols>
  <sheetData>
    <row r="1" spans="1:14" ht="12.75">
      <c r="A1" s="781" t="s">
        <v>780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</row>
    <row r="2" spans="1:14" ht="12.75">
      <c r="A2" s="781"/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</row>
    <row r="3" ht="12.75">
      <c r="B3" s="15" t="s">
        <v>424</v>
      </c>
    </row>
    <row r="4" spans="1:14" ht="12.75" customHeight="1">
      <c r="A4" s="791"/>
      <c r="B4" s="796" t="s">
        <v>178</v>
      </c>
      <c r="C4" s="797" t="s">
        <v>30</v>
      </c>
      <c r="D4" s="798"/>
      <c r="E4" s="799"/>
      <c r="F4" s="797" t="s">
        <v>175</v>
      </c>
      <c r="G4" s="798"/>
      <c r="H4" s="799"/>
      <c r="I4" s="800" t="s">
        <v>425</v>
      </c>
      <c r="J4" s="801"/>
      <c r="K4" s="802"/>
      <c r="L4" s="797" t="s">
        <v>426</v>
      </c>
      <c r="M4" s="798"/>
      <c r="N4" s="799"/>
    </row>
    <row r="5" spans="1:14" ht="12.75">
      <c r="A5" s="791"/>
      <c r="B5" s="796"/>
      <c r="C5" s="72" t="s">
        <v>69</v>
      </c>
      <c r="D5" s="8" t="s">
        <v>70</v>
      </c>
      <c r="E5" s="79" t="s">
        <v>5</v>
      </c>
      <c r="F5" s="72" t="s">
        <v>69</v>
      </c>
      <c r="G5" s="8" t="s">
        <v>70</v>
      </c>
      <c r="H5" s="79" t="s">
        <v>5</v>
      </c>
      <c r="I5" s="191" t="s">
        <v>69</v>
      </c>
      <c r="J5" s="8" t="s">
        <v>70</v>
      </c>
      <c r="K5" s="192" t="s">
        <v>5</v>
      </c>
      <c r="L5" s="72" t="s">
        <v>69</v>
      </c>
      <c r="M5" s="8" t="s">
        <v>70</v>
      </c>
      <c r="N5" s="79" t="s">
        <v>5</v>
      </c>
    </row>
    <row r="6" spans="1:14" ht="13.5" customHeight="1">
      <c r="A6" s="11">
        <v>1</v>
      </c>
      <c r="B6" s="8" t="s">
        <v>272</v>
      </c>
      <c r="C6" s="1">
        <v>1300</v>
      </c>
      <c r="D6" s="1">
        <v>1239</v>
      </c>
      <c r="E6" s="12">
        <f aca="true" t="shared" si="0" ref="E6:E14">+D6/C6*100</f>
        <v>95.3076923076923</v>
      </c>
      <c r="F6" s="1">
        <v>1300</v>
      </c>
      <c r="G6" s="1">
        <v>1238</v>
      </c>
      <c r="H6" s="12">
        <f>+G6/F6*100</f>
        <v>95.23076923076923</v>
      </c>
      <c r="I6" s="1">
        <v>1350</v>
      </c>
      <c r="J6" s="1">
        <v>1284</v>
      </c>
      <c r="K6" s="12">
        <f>+J6/I6*100</f>
        <v>95.11111111111111</v>
      </c>
      <c r="L6" s="1">
        <v>1300</v>
      </c>
      <c r="M6" s="1">
        <v>1237</v>
      </c>
      <c r="N6" s="12">
        <f>+M6/L6*100</f>
        <v>95.15384615384616</v>
      </c>
    </row>
    <row r="7" spans="1:14" ht="12.75">
      <c r="A7" s="11">
        <v>2</v>
      </c>
      <c r="B7" s="8" t="s">
        <v>427</v>
      </c>
      <c r="C7" s="1">
        <v>215</v>
      </c>
      <c r="D7" s="1">
        <v>202</v>
      </c>
      <c r="E7" s="12">
        <f t="shared" si="0"/>
        <v>93.95348837209302</v>
      </c>
      <c r="F7" s="1">
        <v>225</v>
      </c>
      <c r="G7" s="1">
        <v>213</v>
      </c>
      <c r="H7" s="12">
        <f>+G7/F7*100</f>
        <v>94.66666666666667</v>
      </c>
      <c r="I7" s="1">
        <v>262</v>
      </c>
      <c r="J7" s="1">
        <v>259</v>
      </c>
      <c r="K7" s="12">
        <f>+J7/I7*100</f>
        <v>98.85496183206108</v>
      </c>
      <c r="L7" s="1">
        <v>292</v>
      </c>
      <c r="M7" s="1">
        <v>280</v>
      </c>
      <c r="N7" s="12">
        <f>+M7/L7*100</f>
        <v>95.8904109589041</v>
      </c>
    </row>
    <row r="8" spans="1:14" ht="12.75">
      <c r="A8" s="11">
        <v>3</v>
      </c>
      <c r="B8" s="8" t="s">
        <v>428</v>
      </c>
      <c r="C8" s="1">
        <v>95</v>
      </c>
      <c r="D8" s="1">
        <v>90</v>
      </c>
      <c r="E8" s="12">
        <f t="shared" si="0"/>
        <v>94.73684210526315</v>
      </c>
      <c r="F8" s="1">
        <v>100</v>
      </c>
      <c r="G8" s="1">
        <v>94</v>
      </c>
      <c r="H8" s="12">
        <f>+G8/F8*100</f>
        <v>94</v>
      </c>
      <c r="I8" s="1">
        <v>109</v>
      </c>
      <c r="J8" s="1">
        <v>102</v>
      </c>
      <c r="K8" s="12">
        <f>+J8/I8*100</f>
        <v>93.57798165137615</v>
      </c>
      <c r="L8" s="1">
        <v>136</v>
      </c>
      <c r="M8" s="1">
        <v>132</v>
      </c>
      <c r="N8" s="12">
        <f>+M8/L8*100</f>
        <v>97.05882352941177</v>
      </c>
    </row>
    <row r="9" spans="1:14" ht="12.75">
      <c r="A9" s="788" t="s">
        <v>52</v>
      </c>
      <c r="B9" s="789"/>
      <c r="C9" s="175">
        <f>SUM(C6:C8)</f>
        <v>1610</v>
      </c>
      <c r="D9" s="175">
        <f>SUM(D6:D8)</f>
        <v>1531</v>
      </c>
      <c r="E9" s="176">
        <f aca="true" t="shared" si="1" ref="E9:E55">+D9/C9*100</f>
        <v>95.09316770186335</v>
      </c>
      <c r="F9" s="175">
        <f>SUM(F6:F8)</f>
        <v>1625</v>
      </c>
      <c r="G9" s="175">
        <f>SUM(G6:G8)</f>
        <v>1545</v>
      </c>
      <c r="H9" s="176">
        <f aca="true" t="shared" si="2" ref="H9:H21">+G9/F9*100</f>
        <v>95.07692307692308</v>
      </c>
      <c r="I9" s="175">
        <f>SUM(I6:I8)</f>
        <v>1721</v>
      </c>
      <c r="J9" s="175">
        <f>SUM(J6:J8)</f>
        <v>1645</v>
      </c>
      <c r="K9" s="176">
        <f aca="true" t="shared" si="3" ref="K9:K21">+J9/I9*100</f>
        <v>95.58396281231842</v>
      </c>
      <c r="L9" s="175">
        <f>SUM(L6:L8)</f>
        <v>1728</v>
      </c>
      <c r="M9" s="175">
        <f>SUM(M6:M8)</f>
        <v>1649</v>
      </c>
      <c r="N9" s="176">
        <f aca="true" t="shared" si="4" ref="N9:N21">+M9/L9*100</f>
        <v>95.42824074074075</v>
      </c>
    </row>
    <row r="10" spans="1:14" ht="12.75" customHeight="1">
      <c r="A10" s="11">
        <v>4</v>
      </c>
      <c r="B10" s="177" t="s">
        <v>274</v>
      </c>
      <c r="C10" s="1">
        <v>990</v>
      </c>
      <c r="D10" s="1">
        <v>946</v>
      </c>
      <c r="E10" s="12">
        <f t="shared" si="0"/>
        <v>95.55555555555556</v>
      </c>
      <c r="F10" s="1">
        <v>1050</v>
      </c>
      <c r="G10" s="1">
        <v>1015</v>
      </c>
      <c r="H10" s="12">
        <f t="shared" si="2"/>
        <v>96.66666666666667</v>
      </c>
      <c r="I10" s="1">
        <v>1170</v>
      </c>
      <c r="J10" s="1">
        <v>1149</v>
      </c>
      <c r="K10" s="12">
        <f t="shared" si="3"/>
        <v>98.2051282051282</v>
      </c>
      <c r="L10" s="1">
        <v>1240</v>
      </c>
      <c r="M10" s="1">
        <v>1183</v>
      </c>
      <c r="N10" s="12">
        <f t="shared" si="4"/>
        <v>95.4032258064516</v>
      </c>
    </row>
    <row r="11" spans="1:14" ht="12.75" customHeight="1">
      <c r="A11" s="11">
        <v>5</v>
      </c>
      <c r="B11" s="177" t="s">
        <v>275</v>
      </c>
      <c r="C11" s="1">
        <v>140</v>
      </c>
      <c r="D11" s="1">
        <v>138</v>
      </c>
      <c r="E11" s="12">
        <f t="shared" si="0"/>
        <v>98.57142857142858</v>
      </c>
      <c r="F11" s="1">
        <v>116</v>
      </c>
      <c r="G11" s="1">
        <v>114</v>
      </c>
      <c r="H11" s="12">
        <f t="shared" si="2"/>
        <v>98.27586206896551</v>
      </c>
      <c r="I11" s="1">
        <v>135</v>
      </c>
      <c r="J11" s="1">
        <v>131</v>
      </c>
      <c r="K11" s="12">
        <f t="shared" si="3"/>
        <v>97.03703703703704</v>
      </c>
      <c r="L11" s="1">
        <v>166</v>
      </c>
      <c r="M11" s="1">
        <v>160</v>
      </c>
      <c r="N11" s="12">
        <f t="shared" si="4"/>
        <v>96.3855421686747</v>
      </c>
    </row>
    <row r="12" spans="1:14" ht="12.75">
      <c r="A12" s="11">
        <v>6</v>
      </c>
      <c r="B12" s="177" t="s">
        <v>429</v>
      </c>
      <c r="C12" s="1">
        <v>95</v>
      </c>
      <c r="D12" s="1">
        <v>90</v>
      </c>
      <c r="E12" s="12">
        <f t="shared" si="0"/>
        <v>94.73684210526315</v>
      </c>
      <c r="F12" s="1">
        <v>95</v>
      </c>
      <c r="G12" s="1">
        <v>91</v>
      </c>
      <c r="H12" s="12">
        <f t="shared" si="2"/>
        <v>95.78947368421052</v>
      </c>
      <c r="I12" s="1">
        <v>93</v>
      </c>
      <c r="J12" s="1">
        <v>92</v>
      </c>
      <c r="K12" s="12">
        <f t="shared" si="3"/>
        <v>98.9247311827957</v>
      </c>
      <c r="L12" s="1">
        <v>125</v>
      </c>
      <c r="M12" s="1">
        <v>119</v>
      </c>
      <c r="N12" s="12">
        <f t="shared" si="4"/>
        <v>95.19999999999999</v>
      </c>
    </row>
    <row r="13" spans="1:14" ht="12.75">
      <c r="A13" s="11">
        <v>7</v>
      </c>
      <c r="B13" s="177" t="s">
        <v>430</v>
      </c>
      <c r="C13" s="1">
        <v>80</v>
      </c>
      <c r="D13" s="1">
        <v>76</v>
      </c>
      <c r="E13" s="12">
        <f t="shared" si="0"/>
        <v>95</v>
      </c>
      <c r="F13" s="1">
        <v>85</v>
      </c>
      <c r="G13" s="1">
        <v>85</v>
      </c>
      <c r="H13" s="12">
        <f t="shared" si="2"/>
        <v>100</v>
      </c>
      <c r="I13" s="1">
        <v>68</v>
      </c>
      <c r="J13" s="1">
        <v>68</v>
      </c>
      <c r="K13" s="12">
        <f t="shared" si="3"/>
        <v>100</v>
      </c>
      <c r="L13" s="1">
        <v>89</v>
      </c>
      <c r="M13" s="1">
        <v>86</v>
      </c>
      <c r="N13" s="12">
        <f t="shared" si="4"/>
        <v>96.62921348314607</v>
      </c>
    </row>
    <row r="14" spans="1:14" ht="12.75">
      <c r="A14" s="11">
        <v>8</v>
      </c>
      <c r="B14" s="181" t="s">
        <v>431</v>
      </c>
      <c r="C14" s="1">
        <v>197</v>
      </c>
      <c r="D14" s="1">
        <v>195</v>
      </c>
      <c r="E14" s="12">
        <f t="shared" si="0"/>
        <v>98.98477157360406</v>
      </c>
      <c r="F14" s="1">
        <v>229</v>
      </c>
      <c r="G14" s="1">
        <v>197</v>
      </c>
      <c r="H14" s="12">
        <f t="shared" si="2"/>
        <v>86.02620087336244</v>
      </c>
      <c r="I14" s="1">
        <v>219</v>
      </c>
      <c r="J14" s="1">
        <v>208</v>
      </c>
      <c r="K14" s="12">
        <f t="shared" si="3"/>
        <v>94.97716894977168</v>
      </c>
      <c r="L14" s="1">
        <v>212</v>
      </c>
      <c r="M14" s="1">
        <v>205</v>
      </c>
      <c r="N14" s="12">
        <f t="shared" si="4"/>
        <v>96.69811320754717</v>
      </c>
    </row>
    <row r="15" spans="1:14" ht="12.75">
      <c r="A15" s="807" t="s">
        <v>53</v>
      </c>
      <c r="B15" s="808"/>
      <c r="C15" s="175">
        <f>SUM(C10:C14)</f>
        <v>1502</v>
      </c>
      <c r="D15" s="175">
        <f>SUM(D10:D14)</f>
        <v>1445</v>
      </c>
      <c r="E15" s="176">
        <f t="shared" si="1"/>
        <v>96.20505992010652</v>
      </c>
      <c r="F15" s="175">
        <f>SUM(F10:F14)</f>
        <v>1575</v>
      </c>
      <c r="G15" s="175">
        <f>SUM(G10:G14)</f>
        <v>1502</v>
      </c>
      <c r="H15" s="176">
        <f t="shared" si="2"/>
        <v>95.36507936507937</v>
      </c>
      <c r="I15" s="175">
        <f>SUM(I10:I14)</f>
        <v>1685</v>
      </c>
      <c r="J15" s="175">
        <f>SUM(J10:J14)</f>
        <v>1648</v>
      </c>
      <c r="K15" s="176">
        <f t="shared" si="3"/>
        <v>97.80415430267063</v>
      </c>
      <c r="L15" s="175">
        <f>SUM(L10:L14)</f>
        <v>1832</v>
      </c>
      <c r="M15" s="175">
        <f>SUM(M10:M14)</f>
        <v>1753</v>
      </c>
      <c r="N15" s="176">
        <f t="shared" si="4"/>
        <v>95.6877729257642</v>
      </c>
    </row>
    <row r="16" spans="1:14" ht="12.75">
      <c r="A16" s="11">
        <v>9</v>
      </c>
      <c r="B16" s="181" t="s">
        <v>432</v>
      </c>
      <c r="C16" s="503">
        <v>450</v>
      </c>
      <c r="D16" s="505">
        <v>441</v>
      </c>
      <c r="E16" s="12">
        <f t="shared" si="1"/>
        <v>98</v>
      </c>
      <c r="F16" s="503">
        <v>480</v>
      </c>
      <c r="G16" s="503">
        <v>462</v>
      </c>
      <c r="H16" s="12">
        <f t="shared" si="2"/>
        <v>96.25</v>
      </c>
      <c r="I16" s="503">
        <v>522</v>
      </c>
      <c r="J16" s="503">
        <v>518</v>
      </c>
      <c r="K16" s="12">
        <f t="shared" si="3"/>
        <v>99.23371647509579</v>
      </c>
      <c r="L16" s="503">
        <v>528</v>
      </c>
      <c r="M16" s="503">
        <v>528</v>
      </c>
      <c r="N16" s="12">
        <f t="shared" si="4"/>
        <v>100</v>
      </c>
    </row>
    <row r="17" spans="1:14" ht="12.75">
      <c r="A17" s="11">
        <v>10</v>
      </c>
      <c r="B17" s="181" t="s">
        <v>433</v>
      </c>
      <c r="C17" s="503">
        <v>70</v>
      </c>
      <c r="D17" s="505">
        <v>66</v>
      </c>
      <c r="E17" s="12">
        <f t="shared" si="1"/>
        <v>94.28571428571428</v>
      </c>
      <c r="F17" s="503">
        <v>93</v>
      </c>
      <c r="G17" s="503">
        <v>83</v>
      </c>
      <c r="H17" s="12">
        <f t="shared" si="2"/>
        <v>89.24731182795699</v>
      </c>
      <c r="I17" s="503">
        <v>106</v>
      </c>
      <c r="J17" s="503">
        <v>88</v>
      </c>
      <c r="K17" s="12">
        <f t="shared" si="3"/>
        <v>83.01886792452831</v>
      </c>
      <c r="L17" s="503">
        <v>90</v>
      </c>
      <c r="M17" s="503">
        <v>90</v>
      </c>
      <c r="N17" s="12">
        <f t="shared" si="4"/>
        <v>100</v>
      </c>
    </row>
    <row r="18" spans="1:14" ht="12.75">
      <c r="A18" s="11">
        <v>11</v>
      </c>
      <c r="B18" s="181" t="s">
        <v>434</v>
      </c>
      <c r="C18" s="503">
        <v>170</v>
      </c>
      <c r="D18" s="505">
        <v>165</v>
      </c>
      <c r="E18" s="12">
        <f t="shared" si="1"/>
        <v>97.05882352941177</v>
      </c>
      <c r="F18" s="503">
        <v>194</v>
      </c>
      <c r="G18" s="503">
        <v>177</v>
      </c>
      <c r="H18" s="12">
        <f t="shared" si="2"/>
        <v>91.23711340206185</v>
      </c>
      <c r="I18" s="503">
        <v>203</v>
      </c>
      <c r="J18" s="503">
        <v>195</v>
      </c>
      <c r="K18" s="12">
        <f t="shared" si="3"/>
        <v>96.05911330049261</v>
      </c>
      <c r="L18" s="503">
        <v>244</v>
      </c>
      <c r="M18" s="503">
        <v>228</v>
      </c>
      <c r="N18" s="12">
        <f t="shared" si="4"/>
        <v>93.44262295081968</v>
      </c>
    </row>
    <row r="19" spans="1:14" ht="12.75">
      <c r="A19" s="11">
        <v>12</v>
      </c>
      <c r="B19" s="181" t="s">
        <v>435</v>
      </c>
      <c r="C19" s="503">
        <v>169</v>
      </c>
      <c r="D19" s="506">
        <v>164</v>
      </c>
      <c r="E19" s="12">
        <f t="shared" si="1"/>
        <v>97.0414201183432</v>
      </c>
      <c r="F19" s="503">
        <v>215</v>
      </c>
      <c r="G19" s="504">
        <v>207</v>
      </c>
      <c r="H19" s="12">
        <f t="shared" si="2"/>
        <v>96.27906976744185</v>
      </c>
      <c r="I19" s="503">
        <v>240</v>
      </c>
      <c r="J19" s="504">
        <v>237</v>
      </c>
      <c r="K19" s="12">
        <f t="shared" si="3"/>
        <v>98.75</v>
      </c>
      <c r="L19" s="503">
        <v>244</v>
      </c>
      <c r="M19" s="504">
        <v>237</v>
      </c>
      <c r="N19" s="12">
        <f t="shared" si="4"/>
        <v>97.1311475409836</v>
      </c>
    </row>
    <row r="20" spans="1:14" ht="12.75" customHeight="1">
      <c r="A20" s="11">
        <v>13</v>
      </c>
      <c r="B20" s="181" t="s">
        <v>436</v>
      </c>
      <c r="C20" s="503">
        <v>115</v>
      </c>
      <c r="D20" s="506">
        <v>106</v>
      </c>
      <c r="E20" s="12">
        <f t="shared" si="1"/>
        <v>92.17391304347827</v>
      </c>
      <c r="F20" s="503">
        <v>110</v>
      </c>
      <c r="G20" s="504">
        <v>110</v>
      </c>
      <c r="H20" s="12">
        <f t="shared" si="2"/>
        <v>100</v>
      </c>
      <c r="I20" s="503">
        <v>139</v>
      </c>
      <c r="J20" s="503">
        <v>131</v>
      </c>
      <c r="K20" s="12">
        <f t="shared" si="3"/>
        <v>94.24460431654677</v>
      </c>
      <c r="L20" s="503">
        <v>159</v>
      </c>
      <c r="M20" s="503">
        <v>159</v>
      </c>
      <c r="N20" s="12">
        <f t="shared" si="4"/>
        <v>100</v>
      </c>
    </row>
    <row r="21" spans="1:14" ht="12.75">
      <c r="A21" s="11">
        <v>14</v>
      </c>
      <c r="B21" s="181" t="s">
        <v>437</v>
      </c>
      <c r="C21" s="503">
        <v>66</v>
      </c>
      <c r="D21" s="505">
        <v>62</v>
      </c>
      <c r="E21" s="12">
        <f t="shared" si="1"/>
        <v>93.93939393939394</v>
      </c>
      <c r="F21" s="503">
        <v>66</v>
      </c>
      <c r="G21" s="503">
        <v>56</v>
      </c>
      <c r="H21" s="12">
        <f t="shared" si="2"/>
        <v>84.84848484848484</v>
      </c>
      <c r="I21" s="503">
        <v>70</v>
      </c>
      <c r="J21" s="503">
        <v>67</v>
      </c>
      <c r="K21" s="12">
        <f t="shared" si="3"/>
        <v>95.71428571428572</v>
      </c>
      <c r="L21" s="503">
        <v>110</v>
      </c>
      <c r="M21" s="503">
        <v>91</v>
      </c>
      <c r="N21" s="12">
        <f t="shared" si="4"/>
        <v>82.72727272727273</v>
      </c>
    </row>
    <row r="22" spans="1:14" ht="12.75">
      <c r="A22" s="789" t="s">
        <v>54</v>
      </c>
      <c r="B22" s="809"/>
      <c r="C22" s="175">
        <f>SUM(C16:C21)</f>
        <v>1040</v>
      </c>
      <c r="D22" s="175">
        <f>SUM(D16:D21)</f>
        <v>1004</v>
      </c>
      <c r="E22" s="176">
        <f>+D22/C22*100</f>
        <v>96.53846153846153</v>
      </c>
      <c r="F22" s="175">
        <f>SUM(F16:F21)</f>
        <v>1158</v>
      </c>
      <c r="G22" s="175">
        <f>SUM(G16:G21)</f>
        <v>1095</v>
      </c>
      <c r="H22" s="176">
        <f>+G22/F22*100</f>
        <v>94.55958549222798</v>
      </c>
      <c r="I22" s="175">
        <f>SUM(I16:I21)</f>
        <v>1280</v>
      </c>
      <c r="J22" s="175">
        <f>SUM(J16:J21)</f>
        <v>1236</v>
      </c>
      <c r="K22" s="176">
        <f>+J22/I22*100</f>
        <v>96.5625</v>
      </c>
      <c r="L22" s="175">
        <f>SUM(L16:L21)</f>
        <v>1375</v>
      </c>
      <c r="M22" s="175">
        <f>SUM(M16:M21)</f>
        <v>1333</v>
      </c>
      <c r="N22" s="176">
        <f>+M22/L22*100</f>
        <v>96.94545454545455</v>
      </c>
    </row>
    <row r="23" spans="1:14" ht="12.75">
      <c r="A23" s="11">
        <v>15</v>
      </c>
      <c r="B23" s="181" t="s">
        <v>438</v>
      </c>
      <c r="C23" s="1">
        <v>152</v>
      </c>
      <c r="D23" s="1">
        <v>152</v>
      </c>
      <c r="E23" s="12">
        <f t="shared" si="1"/>
        <v>100</v>
      </c>
      <c r="F23" s="1">
        <v>158</v>
      </c>
      <c r="G23" s="1">
        <v>152</v>
      </c>
      <c r="H23" s="12">
        <f aca="true" t="shared" si="5" ref="H23:H30">+G23/F23*100</f>
        <v>96.20253164556962</v>
      </c>
      <c r="I23" s="1">
        <v>183</v>
      </c>
      <c r="J23" s="1">
        <v>183</v>
      </c>
      <c r="K23" s="12">
        <f aca="true" t="shared" si="6" ref="K23:K30">+J23/I23*100</f>
        <v>100</v>
      </c>
      <c r="L23" s="1">
        <v>186</v>
      </c>
      <c r="M23" s="31">
        <v>181</v>
      </c>
      <c r="N23" s="12">
        <f aca="true" t="shared" si="7" ref="N23:N47">+M23/L23*100</f>
        <v>97.31182795698925</v>
      </c>
    </row>
    <row r="24" spans="1:14" ht="12.75">
      <c r="A24" s="11">
        <v>16</v>
      </c>
      <c r="B24" s="181" t="s">
        <v>439</v>
      </c>
      <c r="C24" s="1">
        <v>118</v>
      </c>
      <c r="D24" s="1">
        <v>117</v>
      </c>
      <c r="E24" s="12">
        <f t="shared" si="1"/>
        <v>99.15254237288136</v>
      </c>
      <c r="F24" s="1">
        <v>132</v>
      </c>
      <c r="G24" s="1">
        <v>130</v>
      </c>
      <c r="H24" s="12">
        <f t="shared" si="5"/>
        <v>98.48484848484848</v>
      </c>
      <c r="I24" s="1">
        <v>154</v>
      </c>
      <c r="J24" s="1">
        <v>153</v>
      </c>
      <c r="K24" s="12">
        <f t="shared" si="6"/>
        <v>99.35064935064936</v>
      </c>
      <c r="L24" s="1">
        <v>202</v>
      </c>
      <c r="M24" s="1">
        <v>202</v>
      </c>
      <c r="N24" s="12">
        <f t="shared" si="7"/>
        <v>100</v>
      </c>
    </row>
    <row r="25" spans="1:14" ht="12.75">
      <c r="A25" s="11">
        <v>17</v>
      </c>
      <c r="B25" s="181" t="s">
        <v>440</v>
      </c>
      <c r="C25" s="1">
        <v>447</v>
      </c>
      <c r="D25" s="1">
        <v>446</v>
      </c>
      <c r="E25" s="12">
        <f t="shared" si="1"/>
        <v>99.77628635346755</v>
      </c>
      <c r="F25" s="1">
        <v>442</v>
      </c>
      <c r="G25" s="1">
        <v>441</v>
      </c>
      <c r="H25" s="12">
        <f t="shared" si="5"/>
        <v>99.77375565610859</v>
      </c>
      <c r="I25" s="1">
        <v>502</v>
      </c>
      <c r="J25" s="1">
        <v>502</v>
      </c>
      <c r="K25" s="12">
        <f t="shared" si="6"/>
        <v>100</v>
      </c>
      <c r="L25" s="1">
        <v>526</v>
      </c>
      <c r="M25" s="1">
        <v>523</v>
      </c>
      <c r="N25" s="12">
        <f t="shared" si="7"/>
        <v>99.42965779467681</v>
      </c>
    </row>
    <row r="26" spans="1:14" ht="12.75">
      <c r="A26" s="11">
        <v>18</v>
      </c>
      <c r="B26" s="181" t="s">
        <v>305</v>
      </c>
      <c r="C26" s="1">
        <v>214</v>
      </c>
      <c r="D26" s="1">
        <v>214</v>
      </c>
      <c r="E26" s="12">
        <f t="shared" si="1"/>
        <v>100</v>
      </c>
      <c r="F26" s="1">
        <v>202</v>
      </c>
      <c r="G26" s="1">
        <v>202</v>
      </c>
      <c r="H26" s="12">
        <f t="shared" si="5"/>
        <v>100</v>
      </c>
      <c r="I26" s="1">
        <v>249</v>
      </c>
      <c r="J26" s="1">
        <v>249</v>
      </c>
      <c r="K26" s="12">
        <f t="shared" si="6"/>
        <v>100</v>
      </c>
      <c r="L26" s="1">
        <v>240</v>
      </c>
      <c r="M26" s="1">
        <v>240</v>
      </c>
      <c r="N26" s="12">
        <f t="shared" si="7"/>
        <v>100</v>
      </c>
    </row>
    <row r="27" spans="1:14" ht="12.75">
      <c r="A27" s="11">
        <v>19</v>
      </c>
      <c r="B27" s="181" t="s">
        <v>441</v>
      </c>
      <c r="C27" s="1">
        <v>263</v>
      </c>
      <c r="D27" s="1">
        <v>261</v>
      </c>
      <c r="E27" s="12">
        <f t="shared" si="1"/>
        <v>99.23954372623575</v>
      </c>
      <c r="F27" s="1">
        <v>291</v>
      </c>
      <c r="G27" s="1">
        <v>286</v>
      </c>
      <c r="H27" s="12">
        <f t="shared" si="5"/>
        <v>98.28178694158075</v>
      </c>
      <c r="I27" s="1">
        <v>255</v>
      </c>
      <c r="J27" s="1">
        <v>254</v>
      </c>
      <c r="K27" s="12">
        <f t="shared" si="6"/>
        <v>99.6078431372549</v>
      </c>
      <c r="L27" s="1">
        <v>265</v>
      </c>
      <c r="M27" s="1">
        <v>265</v>
      </c>
      <c r="N27" s="12">
        <f t="shared" si="7"/>
        <v>100</v>
      </c>
    </row>
    <row r="28" spans="1:14" ht="12.75">
      <c r="A28" s="11">
        <v>20</v>
      </c>
      <c r="B28" s="181" t="s">
        <v>442</v>
      </c>
      <c r="C28" s="1">
        <v>105</v>
      </c>
      <c r="D28" s="1">
        <v>102</v>
      </c>
      <c r="E28" s="12">
        <f t="shared" si="1"/>
        <v>97.14285714285714</v>
      </c>
      <c r="F28" s="1">
        <v>106</v>
      </c>
      <c r="G28" s="1">
        <v>105</v>
      </c>
      <c r="H28" s="12">
        <f t="shared" si="5"/>
        <v>99.05660377358491</v>
      </c>
      <c r="I28" s="1">
        <v>97</v>
      </c>
      <c r="J28" s="1">
        <v>97</v>
      </c>
      <c r="K28" s="12">
        <f t="shared" si="6"/>
        <v>100</v>
      </c>
      <c r="L28" s="1">
        <v>99</v>
      </c>
      <c r="M28" s="1">
        <v>99</v>
      </c>
      <c r="N28" s="12">
        <f t="shared" si="7"/>
        <v>100</v>
      </c>
    </row>
    <row r="29" spans="1:14" ht="12.75">
      <c r="A29" s="11">
        <v>21</v>
      </c>
      <c r="B29" s="181" t="s">
        <v>283</v>
      </c>
      <c r="C29" s="1">
        <v>1164</v>
      </c>
      <c r="D29" s="1">
        <v>1148</v>
      </c>
      <c r="E29" s="12">
        <f t="shared" si="1"/>
        <v>98.62542955326461</v>
      </c>
      <c r="F29" s="1">
        <v>1110</v>
      </c>
      <c r="G29" s="1">
        <v>1096</v>
      </c>
      <c r="H29" s="12">
        <f t="shared" si="5"/>
        <v>98.73873873873875</v>
      </c>
      <c r="I29" s="1">
        <v>1118</v>
      </c>
      <c r="J29" s="1">
        <v>1113</v>
      </c>
      <c r="K29" s="12">
        <f t="shared" si="6"/>
        <v>99.55277280858677</v>
      </c>
      <c r="L29" s="1">
        <v>1071</v>
      </c>
      <c r="M29" s="1">
        <v>1019</v>
      </c>
      <c r="N29" s="12">
        <f t="shared" si="7"/>
        <v>95.14472455648925</v>
      </c>
    </row>
    <row r="30" spans="1:14" ht="12.75">
      <c r="A30" s="11">
        <v>22</v>
      </c>
      <c r="B30" s="181" t="s">
        <v>443</v>
      </c>
      <c r="C30" s="1">
        <v>60</v>
      </c>
      <c r="D30" s="1">
        <v>60</v>
      </c>
      <c r="E30" s="12">
        <f t="shared" si="1"/>
        <v>100</v>
      </c>
      <c r="F30" s="1">
        <v>66</v>
      </c>
      <c r="G30" s="1">
        <v>66</v>
      </c>
      <c r="H30" s="12">
        <f t="shared" si="5"/>
        <v>100</v>
      </c>
      <c r="I30" s="1">
        <v>77</v>
      </c>
      <c r="J30" s="1">
        <v>77</v>
      </c>
      <c r="K30" s="12">
        <f t="shared" si="6"/>
        <v>100</v>
      </c>
      <c r="L30" s="1">
        <v>104</v>
      </c>
      <c r="M30" s="1">
        <v>104</v>
      </c>
      <c r="N30" s="12">
        <f t="shared" si="7"/>
        <v>100</v>
      </c>
    </row>
    <row r="31" spans="1:14" ht="12.75">
      <c r="A31" s="789" t="s">
        <v>55</v>
      </c>
      <c r="B31" s="809"/>
      <c r="C31" s="175">
        <f>SUM(C23:C30)</f>
        <v>2523</v>
      </c>
      <c r="D31" s="175">
        <f>SUM(D23:D30)</f>
        <v>2500</v>
      </c>
      <c r="E31" s="176">
        <f>+D31/C31*100</f>
        <v>99.08838684106223</v>
      </c>
      <c r="F31" s="175">
        <f>SUM(F23:F30)</f>
        <v>2507</v>
      </c>
      <c r="G31" s="175">
        <f>SUM(G23:G30)</f>
        <v>2478</v>
      </c>
      <c r="H31" s="176">
        <f aca="true" t="shared" si="8" ref="H31:H47">+G31/F31*100</f>
        <v>98.84323893099321</v>
      </c>
      <c r="I31" s="175">
        <f>SUM(I23:I30)</f>
        <v>2635</v>
      </c>
      <c r="J31" s="175">
        <f>SUM(J23:J30)</f>
        <v>2628</v>
      </c>
      <c r="K31" s="176">
        <f aca="true" t="shared" si="9" ref="K31:K47">+J31/I31*100</f>
        <v>99.73434535104364</v>
      </c>
      <c r="L31" s="175">
        <f>SUM(L23:L30)</f>
        <v>2693</v>
      </c>
      <c r="M31" s="175">
        <f>SUM(M23:M30)</f>
        <v>2633</v>
      </c>
      <c r="N31" s="176">
        <f t="shared" si="7"/>
        <v>97.77200148533234</v>
      </c>
    </row>
    <row r="32" spans="1:14" ht="12.75" customHeight="1">
      <c r="A32" s="11">
        <v>23</v>
      </c>
      <c r="B32" s="157" t="s">
        <v>278</v>
      </c>
      <c r="C32" s="1">
        <v>647</v>
      </c>
      <c r="D32" s="1">
        <v>636</v>
      </c>
      <c r="E32" s="12">
        <f t="shared" si="1"/>
        <v>98.2998454404946</v>
      </c>
      <c r="F32" s="1">
        <v>620</v>
      </c>
      <c r="G32" s="1">
        <v>606</v>
      </c>
      <c r="H32" s="12">
        <f t="shared" si="8"/>
        <v>97.74193548387096</v>
      </c>
      <c r="I32" s="1">
        <v>700</v>
      </c>
      <c r="J32" s="1">
        <v>679</v>
      </c>
      <c r="K32" s="12">
        <f t="shared" si="9"/>
        <v>97</v>
      </c>
      <c r="L32" s="1">
        <v>870</v>
      </c>
      <c r="M32" s="1">
        <v>845</v>
      </c>
      <c r="N32" s="12">
        <f t="shared" si="7"/>
        <v>97.12643678160919</v>
      </c>
    </row>
    <row r="33" spans="1:14" ht="12.75">
      <c r="A33" s="11">
        <v>24</v>
      </c>
      <c r="B33" s="72" t="s">
        <v>444</v>
      </c>
      <c r="C33" s="1">
        <v>222</v>
      </c>
      <c r="D33" s="1">
        <v>222</v>
      </c>
      <c r="E33" s="12">
        <f t="shared" si="1"/>
        <v>100</v>
      </c>
      <c r="F33" s="1">
        <v>232</v>
      </c>
      <c r="G33" s="1">
        <v>194</v>
      </c>
      <c r="H33" s="12">
        <f t="shared" si="8"/>
        <v>83.62068965517241</v>
      </c>
      <c r="I33" s="1">
        <v>226</v>
      </c>
      <c r="J33" s="1">
        <v>218</v>
      </c>
      <c r="K33" s="12">
        <f t="shared" si="9"/>
        <v>96.46017699115043</v>
      </c>
      <c r="L33" s="1">
        <v>258</v>
      </c>
      <c r="M33" s="1">
        <v>255</v>
      </c>
      <c r="N33" s="12">
        <f t="shared" si="7"/>
        <v>98.83720930232558</v>
      </c>
    </row>
    <row r="34" spans="1:14" ht="12.75">
      <c r="A34" s="11">
        <v>25</v>
      </c>
      <c r="B34" s="72" t="s">
        <v>445</v>
      </c>
      <c r="C34" s="1">
        <v>305</v>
      </c>
      <c r="D34" s="1">
        <v>294</v>
      </c>
      <c r="E34" s="12">
        <f t="shared" si="1"/>
        <v>96.39344262295081</v>
      </c>
      <c r="F34" s="1">
        <v>334</v>
      </c>
      <c r="G34" s="1">
        <v>326</v>
      </c>
      <c r="H34" s="12">
        <f t="shared" si="8"/>
        <v>97.60479041916167</v>
      </c>
      <c r="I34" s="1">
        <v>372</v>
      </c>
      <c r="J34" s="1">
        <v>372</v>
      </c>
      <c r="K34" s="12">
        <f t="shared" si="9"/>
        <v>100</v>
      </c>
      <c r="L34" s="1">
        <v>493</v>
      </c>
      <c r="M34" s="1">
        <v>491</v>
      </c>
      <c r="N34" s="12">
        <f t="shared" si="7"/>
        <v>99.59432048681542</v>
      </c>
    </row>
    <row r="35" spans="1:14" ht="12.75">
      <c r="A35" s="11">
        <v>26</v>
      </c>
      <c r="B35" s="72" t="s">
        <v>446</v>
      </c>
      <c r="C35" s="1">
        <v>203</v>
      </c>
      <c r="D35" s="1">
        <v>188</v>
      </c>
      <c r="E35" s="12">
        <f t="shared" si="1"/>
        <v>92.61083743842364</v>
      </c>
      <c r="F35" s="1">
        <v>196</v>
      </c>
      <c r="G35" s="1">
        <v>196</v>
      </c>
      <c r="H35" s="12">
        <f t="shared" si="8"/>
        <v>100</v>
      </c>
      <c r="I35" s="1">
        <v>228</v>
      </c>
      <c r="J35" s="1">
        <v>228</v>
      </c>
      <c r="K35" s="12">
        <f t="shared" si="9"/>
        <v>100</v>
      </c>
      <c r="L35" s="1">
        <v>269</v>
      </c>
      <c r="M35" s="1">
        <v>269</v>
      </c>
      <c r="N35" s="12">
        <f t="shared" si="7"/>
        <v>100</v>
      </c>
    </row>
    <row r="36" spans="1:14" ht="12.75">
      <c r="A36" s="789" t="s">
        <v>56</v>
      </c>
      <c r="B36" s="809"/>
      <c r="C36" s="175">
        <f>SUM(C32:C35)</f>
        <v>1377</v>
      </c>
      <c r="D36" s="175">
        <f>SUM(D32:D35)</f>
        <v>1340</v>
      </c>
      <c r="E36" s="176">
        <f>+D36/C36*100</f>
        <v>97.31299927378359</v>
      </c>
      <c r="F36" s="175">
        <f>SUM(F32:F35)</f>
        <v>1382</v>
      </c>
      <c r="G36" s="175">
        <f>SUM(G32:G35)</f>
        <v>1322</v>
      </c>
      <c r="H36" s="176">
        <f t="shared" si="8"/>
        <v>95.65846599131693</v>
      </c>
      <c r="I36" s="175">
        <f>SUM(I32:I35)</f>
        <v>1526</v>
      </c>
      <c r="J36" s="175">
        <f>SUM(J32:J35)</f>
        <v>1497</v>
      </c>
      <c r="K36" s="176">
        <f t="shared" si="9"/>
        <v>98.09960681520315</v>
      </c>
      <c r="L36" s="175">
        <f>SUM(L32:L35)</f>
        <v>1890</v>
      </c>
      <c r="M36" s="175">
        <f>SUM(M32:M35)</f>
        <v>1860</v>
      </c>
      <c r="N36" s="176">
        <f t="shared" si="7"/>
        <v>98.4126984126984</v>
      </c>
    </row>
    <row r="37" spans="1:14" ht="12.75">
      <c r="A37" s="11">
        <v>27</v>
      </c>
      <c r="B37" s="177" t="s">
        <v>447</v>
      </c>
      <c r="C37" s="32">
        <v>107</v>
      </c>
      <c r="D37" s="32">
        <v>102</v>
      </c>
      <c r="E37" s="12">
        <f t="shared" si="1"/>
        <v>95.32710280373831</v>
      </c>
      <c r="F37" s="32">
        <v>117</v>
      </c>
      <c r="G37" s="32">
        <v>114</v>
      </c>
      <c r="H37" s="12">
        <f t="shared" si="8"/>
        <v>97.43589743589743</v>
      </c>
      <c r="I37" s="32">
        <v>108</v>
      </c>
      <c r="J37" s="32">
        <v>106</v>
      </c>
      <c r="K37" s="12">
        <f t="shared" si="9"/>
        <v>98.14814814814815</v>
      </c>
      <c r="L37" s="32">
        <v>118</v>
      </c>
      <c r="M37" s="32">
        <v>117</v>
      </c>
      <c r="N37" s="12">
        <f t="shared" si="7"/>
        <v>99.15254237288136</v>
      </c>
    </row>
    <row r="38" spans="1:14" ht="12.75" customHeight="1">
      <c r="A38" s="11">
        <v>28</v>
      </c>
      <c r="B38" s="177" t="s">
        <v>448</v>
      </c>
      <c r="C38" s="32">
        <v>445</v>
      </c>
      <c r="D38" s="32">
        <v>428</v>
      </c>
      <c r="E38" s="12">
        <f t="shared" si="1"/>
        <v>96.17977528089887</v>
      </c>
      <c r="F38" s="32">
        <v>460</v>
      </c>
      <c r="G38" s="32">
        <v>440</v>
      </c>
      <c r="H38" s="12">
        <f t="shared" si="8"/>
        <v>95.65217391304348</v>
      </c>
      <c r="I38" s="32">
        <v>551</v>
      </c>
      <c r="J38" s="32">
        <v>547</v>
      </c>
      <c r="K38" s="12">
        <f t="shared" si="9"/>
        <v>99.27404718693285</v>
      </c>
      <c r="L38" s="32">
        <v>536</v>
      </c>
      <c r="M38" s="32">
        <v>531</v>
      </c>
      <c r="N38" s="12">
        <f t="shared" si="7"/>
        <v>99.06716417910447</v>
      </c>
    </row>
    <row r="39" spans="1:14" ht="12.75" customHeight="1">
      <c r="A39" s="11">
        <v>29</v>
      </c>
      <c r="B39" s="177" t="s">
        <v>449</v>
      </c>
      <c r="C39" s="32">
        <v>122</v>
      </c>
      <c r="D39" s="32">
        <v>104</v>
      </c>
      <c r="E39" s="12">
        <f t="shared" si="1"/>
        <v>85.24590163934425</v>
      </c>
      <c r="F39" s="32">
        <v>127</v>
      </c>
      <c r="G39" s="32">
        <v>98</v>
      </c>
      <c r="H39" s="12">
        <f t="shared" si="8"/>
        <v>77.16535433070865</v>
      </c>
      <c r="I39" s="32">
        <v>142</v>
      </c>
      <c r="J39" s="32">
        <v>141</v>
      </c>
      <c r="K39" s="12">
        <f t="shared" si="9"/>
        <v>99.29577464788733</v>
      </c>
      <c r="L39" s="32">
        <v>118</v>
      </c>
      <c r="M39" s="32">
        <v>118</v>
      </c>
      <c r="N39" s="12">
        <f t="shared" si="7"/>
        <v>100</v>
      </c>
    </row>
    <row r="40" spans="1:14" ht="12.75">
      <c r="A40" s="11">
        <v>30</v>
      </c>
      <c r="B40" s="177" t="s">
        <v>450</v>
      </c>
      <c r="C40" s="32">
        <v>338</v>
      </c>
      <c r="D40" s="32">
        <v>329</v>
      </c>
      <c r="E40" s="12">
        <f t="shared" si="1"/>
        <v>97.33727810650888</v>
      </c>
      <c r="F40" s="32">
        <v>387</v>
      </c>
      <c r="G40" s="32">
        <v>379</v>
      </c>
      <c r="H40" s="12">
        <f t="shared" si="8"/>
        <v>97.9328165374677</v>
      </c>
      <c r="I40" s="32">
        <v>358</v>
      </c>
      <c r="J40" s="32">
        <v>358</v>
      </c>
      <c r="K40" s="12">
        <f t="shared" si="9"/>
        <v>100</v>
      </c>
      <c r="L40" s="32">
        <v>360</v>
      </c>
      <c r="M40" s="32">
        <v>354</v>
      </c>
      <c r="N40" s="12">
        <f t="shared" si="7"/>
        <v>98.33333333333333</v>
      </c>
    </row>
    <row r="41" spans="1:14" ht="12.75">
      <c r="A41" s="11">
        <v>31</v>
      </c>
      <c r="B41" s="177" t="s">
        <v>451</v>
      </c>
      <c r="C41" s="32">
        <v>165</v>
      </c>
      <c r="D41" s="32">
        <v>160</v>
      </c>
      <c r="E41" s="12">
        <f t="shared" si="1"/>
        <v>96.96969696969697</v>
      </c>
      <c r="F41" s="32">
        <v>139</v>
      </c>
      <c r="G41" s="32">
        <v>134</v>
      </c>
      <c r="H41" s="12">
        <f t="shared" si="8"/>
        <v>96.40287769784173</v>
      </c>
      <c r="I41" s="32">
        <v>132</v>
      </c>
      <c r="J41" s="32">
        <v>130</v>
      </c>
      <c r="K41" s="12">
        <f t="shared" si="9"/>
        <v>98.48484848484848</v>
      </c>
      <c r="L41" s="32">
        <v>148</v>
      </c>
      <c r="M41" s="32">
        <v>146</v>
      </c>
      <c r="N41" s="12">
        <f t="shared" si="7"/>
        <v>98.64864864864865</v>
      </c>
    </row>
    <row r="42" spans="1:14" ht="12.75">
      <c r="A42" s="11">
        <v>32</v>
      </c>
      <c r="B42" s="177" t="s">
        <v>279</v>
      </c>
      <c r="C42" s="32">
        <v>4034</v>
      </c>
      <c r="D42" s="32">
        <v>3811</v>
      </c>
      <c r="E42" s="12">
        <f t="shared" si="1"/>
        <v>94.4719881011403</v>
      </c>
      <c r="F42" s="32">
        <v>4210</v>
      </c>
      <c r="G42" s="32">
        <v>4001</v>
      </c>
      <c r="H42" s="12">
        <f t="shared" si="8"/>
        <v>95.03562945368171</v>
      </c>
      <c r="I42" s="32">
        <v>3897</v>
      </c>
      <c r="J42" s="32">
        <v>3629</v>
      </c>
      <c r="K42" s="12">
        <f t="shared" si="9"/>
        <v>93.12291506286887</v>
      </c>
      <c r="L42" s="32">
        <v>3220</v>
      </c>
      <c r="M42" s="32">
        <v>3118</v>
      </c>
      <c r="N42" s="12">
        <f t="shared" si="7"/>
        <v>96.83229813664596</v>
      </c>
    </row>
    <row r="43" spans="1:14" ht="12.75">
      <c r="A43" s="11">
        <v>33</v>
      </c>
      <c r="B43" s="177" t="s">
        <v>452</v>
      </c>
      <c r="C43" s="32">
        <v>132</v>
      </c>
      <c r="D43" s="32">
        <v>127</v>
      </c>
      <c r="E43" s="12">
        <f t="shared" si="1"/>
        <v>96.21212121212122</v>
      </c>
      <c r="F43" s="32">
        <v>151</v>
      </c>
      <c r="G43" s="32">
        <v>144</v>
      </c>
      <c r="H43" s="12">
        <f t="shared" si="8"/>
        <v>95.36423841059603</v>
      </c>
      <c r="I43" s="32">
        <v>147</v>
      </c>
      <c r="J43" s="32">
        <v>147</v>
      </c>
      <c r="K43" s="12">
        <f t="shared" si="9"/>
        <v>100</v>
      </c>
      <c r="L43" s="32">
        <v>177</v>
      </c>
      <c r="M43" s="32">
        <v>176</v>
      </c>
      <c r="N43" s="12">
        <f t="shared" si="7"/>
        <v>99.43502824858757</v>
      </c>
    </row>
    <row r="44" spans="1:14" ht="12.75">
      <c r="A44" s="11">
        <v>35</v>
      </c>
      <c r="B44" s="177" t="s">
        <v>453</v>
      </c>
      <c r="C44" s="32">
        <v>261</v>
      </c>
      <c r="D44" s="32">
        <v>257</v>
      </c>
      <c r="E44" s="12">
        <f t="shared" si="1"/>
        <v>98.46743295019157</v>
      </c>
      <c r="F44" s="32">
        <v>268</v>
      </c>
      <c r="G44" s="32">
        <v>260</v>
      </c>
      <c r="H44" s="12">
        <f t="shared" si="8"/>
        <v>97.01492537313433</v>
      </c>
      <c r="I44" s="32">
        <v>287</v>
      </c>
      <c r="J44" s="32">
        <v>287</v>
      </c>
      <c r="K44" s="12">
        <f t="shared" si="9"/>
        <v>100</v>
      </c>
      <c r="L44" s="32">
        <v>170</v>
      </c>
      <c r="M44" s="32">
        <v>160</v>
      </c>
      <c r="N44" s="12">
        <f t="shared" si="7"/>
        <v>94.11764705882352</v>
      </c>
    </row>
    <row r="45" spans="1:14" ht="12.75">
      <c r="A45" s="11">
        <v>36</v>
      </c>
      <c r="B45" s="177" t="s">
        <v>284</v>
      </c>
      <c r="C45" s="32">
        <v>120</v>
      </c>
      <c r="D45" s="32">
        <v>116</v>
      </c>
      <c r="E45" s="12">
        <f t="shared" si="1"/>
        <v>96.66666666666667</v>
      </c>
      <c r="F45" s="32">
        <v>120</v>
      </c>
      <c r="G45" s="32">
        <v>115</v>
      </c>
      <c r="H45" s="12">
        <f t="shared" si="8"/>
        <v>95.83333333333334</v>
      </c>
      <c r="I45" s="32">
        <v>136</v>
      </c>
      <c r="J45" s="32">
        <v>136</v>
      </c>
      <c r="K45" s="12">
        <f t="shared" si="9"/>
        <v>100</v>
      </c>
      <c r="L45" s="32">
        <v>142</v>
      </c>
      <c r="M45" s="32">
        <v>142</v>
      </c>
      <c r="N45" s="12">
        <f t="shared" si="7"/>
        <v>100</v>
      </c>
    </row>
    <row r="46" spans="1:14" ht="12.75">
      <c r="A46" s="11">
        <v>37</v>
      </c>
      <c r="B46" s="177" t="s">
        <v>454</v>
      </c>
      <c r="C46" s="32">
        <v>370</v>
      </c>
      <c r="D46" s="32">
        <v>352</v>
      </c>
      <c r="E46" s="12">
        <f t="shared" si="1"/>
        <v>95.13513513513514</v>
      </c>
      <c r="F46" s="32">
        <v>413</v>
      </c>
      <c r="G46" s="32">
        <v>395</v>
      </c>
      <c r="H46" s="12">
        <f t="shared" si="8"/>
        <v>95.64164648910412</v>
      </c>
      <c r="I46" s="32">
        <v>409</v>
      </c>
      <c r="J46" s="32">
        <v>409</v>
      </c>
      <c r="K46" s="12">
        <f t="shared" si="9"/>
        <v>100</v>
      </c>
      <c r="L46" s="32">
        <v>402</v>
      </c>
      <c r="M46" s="32">
        <v>382</v>
      </c>
      <c r="N46" s="12">
        <f t="shared" si="7"/>
        <v>95.02487562189054</v>
      </c>
    </row>
    <row r="47" spans="1:14" ht="12.75">
      <c r="A47" s="11">
        <v>38</v>
      </c>
      <c r="B47" s="181" t="s">
        <v>455</v>
      </c>
      <c r="C47" s="515">
        <v>254</v>
      </c>
      <c r="D47" s="515">
        <v>243</v>
      </c>
      <c r="E47" s="12">
        <f t="shared" si="1"/>
        <v>95.66929133858267</v>
      </c>
      <c r="F47" s="515">
        <v>248</v>
      </c>
      <c r="G47" s="515">
        <v>230</v>
      </c>
      <c r="H47" s="12">
        <f t="shared" si="8"/>
        <v>92.74193548387096</v>
      </c>
      <c r="I47" s="515">
        <v>255</v>
      </c>
      <c r="J47" s="515">
        <v>253</v>
      </c>
      <c r="K47" s="12">
        <f t="shared" si="9"/>
        <v>99.2156862745098</v>
      </c>
      <c r="L47" s="515">
        <v>301</v>
      </c>
      <c r="M47" s="515">
        <v>296</v>
      </c>
      <c r="N47" s="12">
        <f t="shared" si="7"/>
        <v>98.33887043189368</v>
      </c>
    </row>
    <row r="48" spans="1:14" ht="12.75">
      <c r="A48" s="789" t="s">
        <v>57</v>
      </c>
      <c r="B48" s="810"/>
      <c r="C48" s="175">
        <f>SUM(C37:C47)</f>
        <v>6348</v>
      </c>
      <c r="D48" s="175">
        <f>SUM(D37:D47)</f>
        <v>6029</v>
      </c>
      <c r="E48" s="176">
        <f>+D48/C48*100</f>
        <v>94.9747952110901</v>
      </c>
      <c r="F48" s="175">
        <f>SUM(F37:F47)</f>
        <v>6640</v>
      </c>
      <c r="G48" s="175">
        <f>SUM(G37:G47)</f>
        <v>6310</v>
      </c>
      <c r="H48" s="176">
        <f>+G48/F48*100</f>
        <v>95.03012048192771</v>
      </c>
      <c r="I48" s="175">
        <f>SUM(I37:I47)</f>
        <v>6422</v>
      </c>
      <c r="J48" s="175">
        <f>SUM(J37:J47)</f>
        <v>6143</v>
      </c>
      <c r="K48" s="176">
        <f>+J48/I48*100</f>
        <v>95.6555590158829</v>
      </c>
      <c r="L48" s="175">
        <f>SUM(L37:L47)</f>
        <v>5692</v>
      </c>
      <c r="M48" s="175">
        <f>SUM(M37:M47)</f>
        <v>5540</v>
      </c>
      <c r="N48" s="176">
        <f>+M48/L48*100</f>
        <v>97.32958538299368</v>
      </c>
    </row>
    <row r="49" spans="1:14" ht="12.75">
      <c r="A49" s="11">
        <v>39</v>
      </c>
      <c r="B49" s="157" t="s">
        <v>456</v>
      </c>
      <c r="C49" s="32">
        <v>446</v>
      </c>
      <c r="D49" s="32">
        <v>446</v>
      </c>
      <c r="E49" s="12">
        <f t="shared" si="1"/>
        <v>100</v>
      </c>
      <c r="F49" s="1">
        <v>415</v>
      </c>
      <c r="G49" s="1">
        <v>401</v>
      </c>
      <c r="H49" s="12">
        <f aca="true" t="shared" si="10" ref="H49:H55">+G49/F49*100</f>
        <v>96.62650602409639</v>
      </c>
      <c r="I49" s="1">
        <v>452</v>
      </c>
      <c r="J49" s="1">
        <v>451</v>
      </c>
      <c r="K49" s="12">
        <f aca="true" t="shared" si="11" ref="K49:K55">+J49/I49*100</f>
        <v>99.77876106194691</v>
      </c>
      <c r="L49" s="1">
        <v>437</v>
      </c>
      <c r="M49" s="1">
        <v>372</v>
      </c>
      <c r="N49" s="12">
        <f aca="true" t="shared" si="12" ref="N49:N55">+M49/L49*100</f>
        <v>85.1258581235698</v>
      </c>
    </row>
    <row r="50" spans="1:14" ht="12.75">
      <c r="A50" s="11">
        <v>40</v>
      </c>
      <c r="B50" s="181" t="s">
        <v>459</v>
      </c>
      <c r="C50" s="32">
        <v>549</v>
      </c>
      <c r="D50" s="32">
        <v>530</v>
      </c>
      <c r="E50" s="12">
        <f t="shared" si="1"/>
        <v>96.53916211293262</v>
      </c>
      <c r="F50" s="32">
        <v>549</v>
      </c>
      <c r="G50" s="1">
        <v>535</v>
      </c>
      <c r="H50" s="12">
        <f t="shared" si="10"/>
        <v>97.44990892531877</v>
      </c>
      <c r="I50" s="1">
        <v>585</v>
      </c>
      <c r="J50" s="1">
        <v>573</v>
      </c>
      <c r="K50" s="12">
        <f t="shared" si="11"/>
        <v>97.94871794871794</v>
      </c>
      <c r="L50" s="1">
        <v>603</v>
      </c>
      <c r="M50" s="1">
        <v>588</v>
      </c>
      <c r="N50" s="12">
        <f t="shared" si="12"/>
        <v>97.51243781094527</v>
      </c>
    </row>
    <row r="51" spans="1:14" ht="12.75">
      <c r="A51" s="11">
        <v>41</v>
      </c>
      <c r="B51" s="8" t="s">
        <v>458</v>
      </c>
      <c r="C51" s="32">
        <v>287</v>
      </c>
      <c r="D51" s="32">
        <v>286</v>
      </c>
      <c r="E51" s="12">
        <f t="shared" si="1"/>
        <v>99.65156794425087</v>
      </c>
      <c r="F51" s="1">
        <v>275</v>
      </c>
      <c r="G51" s="1">
        <v>266</v>
      </c>
      <c r="H51" s="12">
        <f t="shared" si="10"/>
        <v>96.72727272727273</v>
      </c>
      <c r="I51" s="32">
        <v>275</v>
      </c>
      <c r="J51" s="1">
        <v>272</v>
      </c>
      <c r="K51" s="12">
        <f t="shared" si="11"/>
        <v>98.9090909090909</v>
      </c>
      <c r="L51" s="1">
        <v>335</v>
      </c>
      <c r="M51" s="1">
        <v>329</v>
      </c>
      <c r="N51" s="12">
        <f t="shared" si="12"/>
        <v>98.2089552238806</v>
      </c>
    </row>
    <row r="52" spans="1:14" ht="12.75">
      <c r="A52" s="11">
        <v>42</v>
      </c>
      <c r="B52" s="72" t="s">
        <v>457</v>
      </c>
      <c r="C52" s="32">
        <v>78</v>
      </c>
      <c r="D52" s="32">
        <v>54</v>
      </c>
      <c r="E52" s="12">
        <f t="shared" si="1"/>
        <v>69.23076923076923</v>
      </c>
      <c r="F52" s="32">
        <v>70</v>
      </c>
      <c r="G52" s="32">
        <v>63</v>
      </c>
      <c r="H52" s="12">
        <f t="shared" si="10"/>
        <v>90</v>
      </c>
      <c r="I52" s="1">
        <v>84</v>
      </c>
      <c r="J52" s="1">
        <v>80</v>
      </c>
      <c r="K52" s="12">
        <f t="shared" si="11"/>
        <v>95.23809523809523</v>
      </c>
      <c r="L52" s="1">
        <v>87</v>
      </c>
      <c r="M52" s="1">
        <v>87</v>
      </c>
      <c r="N52" s="12">
        <f t="shared" si="12"/>
        <v>100</v>
      </c>
    </row>
    <row r="53" spans="1:14" ht="12.75">
      <c r="A53" s="11">
        <v>43</v>
      </c>
      <c r="B53" s="181" t="s">
        <v>460</v>
      </c>
      <c r="C53" s="32">
        <v>660</v>
      </c>
      <c r="D53" s="32">
        <v>649</v>
      </c>
      <c r="E53" s="12">
        <f t="shared" si="1"/>
        <v>98.33333333333333</v>
      </c>
      <c r="F53" s="1">
        <v>740</v>
      </c>
      <c r="G53" s="1">
        <v>709</v>
      </c>
      <c r="H53" s="12">
        <f t="shared" si="10"/>
        <v>95.8108108108108</v>
      </c>
      <c r="I53" s="1">
        <v>745</v>
      </c>
      <c r="J53" s="1">
        <v>715</v>
      </c>
      <c r="K53" s="12">
        <f t="shared" si="11"/>
        <v>95.9731543624161</v>
      </c>
      <c r="L53" s="32">
        <v>754</v>
      </c>
      <c r="M53" s="32">
        <v>754</v>
      </c>
      <c r="N53" s="12">
        <f t="shared" si="12"/>
        <v>100</v>
      </c>
    </row>
    <row r="54" spans="1:14" ht="12.75" customHeight="1">
      <c r="A54" s="11">
        <v>44</v>
      </c>
      <c r="B54" s="8" t="s">
        <v>306</v>
      </c>
      <c r="C54" s="32">
        <v>173</v>
      </c>
      <c r="D54" s="32">
        <v>170</v>
      </c>
      <c r="E54" s="12">
        <f t="shared" si="1"/>
        <v>98.26589595375722</v>
      </c>
      <c r="F54" s="32">
        <v>168</v>
      </c>
      <c r="G54" s="32">
        <v>161</v>
      </c>
      <c r="H54" s="12">
        <f t="shared" si="10"/>
        <v>95.83333333333334</v>
      </c>
      <c r="I54" s="1">
        <v>162</v>
      </c>
      <c r="J54" s="1">
        <v>158</v>
      </c>
      <c r="K54" s="12">
        <f t="shared" si="11"/>
        <v>97.53086419753086</v>
      </c>
      <c r="L54" s="1">
        <v>187</v>
      </c>
      <c r="M54" s="1">
        <v>187</v>
      </c>
      <c r="N54" s="12">
        <f t="shared" si="12"/>
        <v>100</v>
      </c>
    </row>
    <row r="55" spans="1:14" ht="12.75" customHeight="1">
      <c r="A55" s="11">
        <v>45</v>
      </c>
      <c r="B55" s="72" t="s">
        <v>282</v>
      </c>
      <c r="C55" s="32">
        <v>480</v>
      </c>
      <c r="D55" s="32">
        <v>471</v>
      </c>
      <c r="E55" s="12">
        <f t="shared" si="1"/>
        <v>98.125</v>
      </c>
      <c r="F55" s="1">
        <v>437</v>
      </c>
      <c r="G55" s="1">
        <v>393</v>
      </c>
      <c r="H55" s="12">
        <f t="shared" si="10"/>
        <v>89.93135011441647</v>
      </c>
      <c r="I55" s="32">
        <v>389</v>
      </c>
      <c r="J55" s="32">
        <v>370</v>
      </c>
      <c r="K55" s="12">
        <f t="shared" si="11"/>
        <v>95.11568123393316</v>
      </c>
      <c r="L55" s="1">
        <v>492</v>
      </c>
      <c r="M55" s="1">
        <v>489</v>
      </c>
      <c r="N55" s="12">
        <f t="shared" si="12"/>
        <v>99.39024390243902</v>
      </c>
    </row>
    <row r="56" spans="1:14" ht="12.75">
      <c r="A56" s="803" t="s">
        <v>461</v>
      </c>
      <c r="B56" s="804"/>
      <c r="C56" s="175">
        <f>SUM(C49:C55)</f>
        <v>2673</v>
      </c>
      <c r="D56" s="175">
        <f>SUM(D49:D55)</f>
        <v>2606</v>
      </c>
      <c r="E56" s="176">
        <f>+D56/C56*100</f>
        <v>97.49345304900861</v>
      </c>
      <c r="F56" s="175">
        <f>SUM(F49:F55)</f>
        <v>2654</v>
      </c>
      <c r="G56" s="175">
        <f>SUM(G49:G55)</f>
        <v>2528</v>
      </c>
      <c r="H56" s="176">
        <f>+G56/F56*100</f>
        <v>95.25244913338358</v>
      </c>
      <c r="I56" s="175">
        <f>SUM(I49:I55)</f>
        <v>2692</v>
      </c>
      <c r="J56" s="175">
        <f>SUM(J49:J55)</f>
        <v>2619</v>
      </c>
      <c r="K56" s="176">
        <f>+J56/I56*100</f>
        <v>97.28826151560177</v>
      </c>
      <c r="L56" s="175">
        <f>SUM(L49:L55)</f>
        <v>2895</v>
      </c>
      <c r="M56" s="175">
        <f>SUM(M49:M55)</f>
        <v>2806</v>
      </c>
      <c r="N56" s="176">
        <f>+M56/L56*100</f>
        <v>96.92573402417962</v>
      </c>
    </row>
    <row r="57" spans="1:14" ht="12.75">
      <c r="A57" s="805" t="s">
        <v>423</v>
      </c>
      <c r="B57" s="806"/>
      <c r="C57" s="252">
        <f>SUM(C56,C48,C36,C31,C22,C15,C9)</f>
        <v>17073</v>
      </c>
      <c r="D57" s="252">
        <f>SUM(D56,D48,D36,D31,D22,D15,D9)</f>
        <v>16455</v>
      </c>
      <c r="E57" s="263">
        <f>+D57/C57*100</f>
        <v>96.38024951678088</v>
      </c>
      <c r="F57" s="252">
        <f>SUM(F56,F48,F36,F31,F22,F15,F9)</f>
        <v>17541</v>
      </c>
      <c r="G57" s="252">
        <f>SUM(G56,G48,G36,G31,G22,G15,G9)</f>
        <v>16780</v>
      </c>
      <c r="H57" s="263">
        <f>+G57/F57*100</f>
        <v>95.66159283963286</v>
      </c>
      <c r="I57" s="264">
        <f>SUM(I56,I48,I36,I31,I22,I15,I9)</f>
        <v>17961</v>
      </c>
      <c r="J57" s="252">
        <f>SUM(J56,J48,J36,J31,J22,J15,J9)</f>
        <v>17416</v>
      </c>
      <c r="K57" s="265">
        <f>+J57/I57*100</f>
        <v>96.96564779243917</v>
      </c>
      <c r="L57" s="252">
        <f>SUM(L56,L48,L36,L31,L22,L15,L9)</f>
        <v>18105</v>
      </c>
      <c r="M57" s="252">
        <f>SUM(M56,M48,M36,M31,M22,M15,M9)</f>
        <v>17574</v>
      </c>
      <c r="N57" s="263">
        <f>+M57/L57*100</f>
        <v>97.06710853355428</v>
      </c>
    </row>
    <row r="58" spans="5:14" ht="12.75">
      <c r="E58" s="15"/>
      <c r="H58" s="15"/>
      <c r="K58" s="15"/>
      <c r="N58" s="15"/>
    </row>
    <row r="59" spans="5:14" ht="12.75">
      <c r="E59" s="15"/>
      <c r="H59" s="15"/>
      <c r="K59" s="15"/>
      <c r="N59" s="15"/>
    </row>
    <row r="60" spans="5:14" ht="12.75">
      <c r="E60" s="15"/>
      <c r="H60" s="15"/>
      <c r="K60" s="15"/>
      <c r="N60" s="15"/>
    </row>
    <row r="61" spans="5:14" ht="12.75">
      <c r="E61" s="15"/>
      <c r="H61" s="15"/>
      <c r="K61" s="15"/>
      <c r="N61" s="15"/>
    </row>
    <row r="62" spans="5:14" ht="12.75">
      <c r="E62" s="15"/>
      <c r="H62" s="15"/>
      <c r="K62" s="15"/>
      <c r="N62" s="15"/>
    </row>
    <row r="63" spans="5:14" ht="12.75">
      <c r="E63" s="15"/>
      <c r="H63" s="15"/>
      <c r="K63" s="15"/>
      <c r="N63" s="15"/>
    </row>
    <row r="64" spans="5:14" ht="12.75">
      <c r="E64" s="15"/>
      <c r="H64" s="15"/>
      <c r="K64" s="15"/>
      <c r="N64" s="15"/>
    </row>
    <row r="65" spans="5:14" ht="12.75">
      <c r="E65" s="15"/>
      <c r="H65" s="15"/>
      <c r="K65" s="15"/>
      <c r="N65" s="15"/>
    </row>
    <row r="66" spans="5:14" ht="12.75">
      <c r="E66" s="15"/>
      <c r="H66" s="15"/>
      <c r="K66" s="15"/>
      <c r="N66" s="15"/>
    </row>
  </sheetData>
  <sheetProtection/>
  <mergeCells count="15">
    <mergeCell ref="A56:B56"/>
    <mergeCell ref="A57:B57"/>
    <mergeCell ref="A9:B9"/>
    <mergeCell ref="A15:B15"/>
    <mergeCell ref="A22:B22"/>
    <mergeCell ref="A31:B31"/>
    <mergeCell ref="A36:B36"/>
    <mergeCell ref="A48:B48"/>
    <mergeCell ref="A1:N2"/>
    <mergeCell ref="A4:A5"/>
    <mergeCell ref="B4:B5"/>
    <mergeCell ref="C4:E4"/>
    <mergeCell ref="F4:H4"/>
    <mergeCell ref="I4:K4"/>
    <mergeCell ref="L4:N4"/>
  </mergeCells>
  <printOptions horizontalCentered="1" verticalCentered="1"/>
  <pageMargins left="0.75" right="0.75" top="0.75" bottom="0.75" header="0.5" footer="0.5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Nedeljkovic</dc:creator>
  <cp:keywords/>
  <dc:description/>
  <cp:lastModifiedBy>Dragan</cp:lastModifiedBy>
  <cp:lastPrinted>2015-04-23T13:02:23Z</cp:lastPrinted>
  <dcterms:created xsi:type="dcterms:W3CDTF">2007-03-14T08:25:30Z</dcterms:created>
  <dcterms:modified xsi:type="dcterms:W3CDTF">2015-06-06T10:15:09Z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